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105" yWindow="285" windowWidth="18690" windowHeight="9135" tabRatio="911"/>
  </bookViews>
  <sheets>
    <sheet name="Consolidado JT" sheetId="3" r:id="rId1"/>
    <sheet name="TST" sheetId="31" r:id="rId2"/>
    <sheet name="TRT1" sheetId="33" r:id="rId3"/>
    <sheet name="TRT2" sheetId="34" r:id="rId4"/>
    <sheet name="TRT3" sheetId="35" r:id="rId5"/>
    <sheet name="TRT4" sheetId="36" r:id="rId6"/>
    <sheet name="TRT5" sheetId="37" r:id="rId7"/>
    <sheet name="TRT6" sheetId="38" r:id="rId8"/>
    <sheet name="TRT7" sheetId="39" r:id="rId9"/>
    <sheet name="TRT8" sheetId="40" r:id="rId10"/>
    <sheet name="TRT9" sheetId="41" r:id="rId11"/>
    <sheet name="TRT10" sheetId="42" r:id="rId12"/>
    <sheet name="TRT11" sheetId="43" r:id="rId13"/>
    <sheet name="TRT12" sheetId="44" r:id="rId14"/>
    <sheet name="TRT13" sheetId="45" r:id="rId15"/>
    <sheet name="TRT14" sheetId="46" r:id="rId16"/>
    <sheet name="TRT15" sheetId="47" r:id="rId17"/>
    <sheet name="TRT16" sheetId="48" r:id="rId18"/>
    <sheet name="TRT17" sheetId="49" r:id="rId19"/>
    <sheet name="TRT18" sheetId="50" r:id="rId20"/>
    <sheet name="TRT19" sheetId="51" r:id="rId21"/>
    <sheet name="TRT20" sheetId="52" r:id="rId22"/>
    <sheet name="TRT21" sheetId="53" r:id="rId23"/>
    <sheet name="TRT22" sheetId="54" r:id="rId24"/>
    <sheet name="TRT23" sheetId="55" r:id="rId25"/>
    <sheet name="TRT24" sheetId="56" r:id="rId26"/>
  </sheets>
  <externalReferences>
    <externalReference r:id="rId27"/>
  </externalReferences>
  <calcPr calcId="145621"/>
</workbook>
</file>

<file path=xl/calcChain.xml><?xml version="1.0" encoding="utf-8"?>
<calcChain xmlns="http://schemas.openxmlformats.org/spreadsheetml/2006/main">
  <c r="M52" i="31" l="1"/>
  <c r="H52" i="31"/>
  <c r="J52" i="31" s="1"/>
  <c r="N51" i="31"/>
  <c r="L51" i="31"/>
  <c r="K51" i="31"/>
  <c r="I51" i="31"/>
  <c r="G51" i="31"/>
  <c r="F51" i="31"/>
  <c r="M50" i="31"/>
  <c r="H50" i="31"/>
  <c r="J50" i="31" s="1"/>
  <c r="M49" i="31"/>
  <c r="J49" i="31"/>
  <c r="H49" i="31"/>
  <c r="M48" i="31"/>
  <c r="H48" i="31"/>
  <c r="J48" i="31" s="1"/>
  <c r="M47" i="31"/>
  <c r="H47" i="31"/>
  <c r="J47" i="31" s="1"/>
  <c r="M46" i="31"/>
  <c r="H46" i="31"/>
  <c r="J46" i="31" s="1"/>
  <c r="M45" i="31"/>
  <c r="J45" i="31"/>
  <c r="H45" i="31"/>
  <c r="M44" i="31"/>
  <c r="H44" i="31"/>
  <c r="J44" i="31" s="1"/>
  <c r="M43" i="31"/>
  <c r="H43" i="31"/>
  <c r="J43" i="31" s="1"/>
  <c r="M42" i="31"/>
  <c r="H42" i="31"/>
  <c r="J42" i="31" s="1"/>
  <c r="M41" i="31"/>
  <c r="J41" i="31"/>
  <c r="H41" i="31"/>
  <c r="M40" i="31"/>
  <c r="H40" i="31"/>
  <c r="J40" i="31" s="1"/>
  <c r="M39" i="31"/>
  <c r="H39" i="31"/>
  <c r="J39" i="31" s="1"/>
  <c r="M38" i="31"/>
  <c r="M51" i="31" s="1"/>
  <c r="H38" i="31"/>
  <c r="H51" i="31" s="1"/>
  <c r="I37" i="31"/>
  <c r="G37" i="31"/>
  <c r="G53" i="31" s="1"/>
  <c r="F37" i="31"/>
  <c r="F53" i="31" s="1"/>
  <c r="M36" i="31"/>
  <c r="H36" i="31"/>
  <c r="J36" i="31" s="1"/>
  <c r="M35" i="31"/>
  <c r="J35" i="31"/>
  <c r="H35" i="31"/>
  <c r="M34" i="31"/>
  <c r="H34" i="31"/>
  <c r="J34" i="31" s="1"/>
  <c r="M33" i="31"/>
  <c r="H33" i="31"/>
  <c r="J33" i="31" s="1"/>
  <c r="M32" i="31"/>
  <c r="H32" i="31"/>
  <c r="J32" i="31" s="1"/>
  <c r="M31" i="31"/>
  <c r="J31" i="31"/>
  <c r="H31" i="31"/>
  <c r="M30" i="31"/>
  <c r="H30" i="31"/>
  <c r="J30" i="31" s="1"/>
  <c r="M29" i="31"/>
  <c r="H29" i="31"/>
  <c r="J29" i="31" s="1"/>
  <c r="M28" i="31"/>
  <c r="H28" i="31"/>
  <c r="J28" i="31" s="1"/>
  <c r="M27" i="31"/>
  <c r="J27" i="31"/>
  <c r="H27" i="31"/>
  <c r="M26" i="31"/>
  <c r="H26" i="31"/>
  <c r="J26" i="31" s="1"/>
  <c r="M25" i="31"/>
  <c r="H25" i="31"/>
  <c r="J25" i="31" s="1"/>
  <c r="N24" i="31"/>
  <c r="N37" i="31" s="1"/>
  <c r="L24" i="31"/>
  <c r="L37" i="31" s="1"/>
  <c r="K24" i="31"/>
  <c r="M24" i="31" s="1"/>
  <c r="M37" i="31" s="1"/>
  <c r="J24" i="31"/>
  <c r="J37" i="31" s="1"/>
  <c r="H24" i="31"/>
  <c r="H37" i="31" s="1"/>
  <c r="L23" i="31"/>
  <c r="L53" i="31" s="1"/>
  <c r="I23" i="31"/>
  <c r="I53" i="31" s="1"/>
  <c r="G23" i="31"/>
  <c r="F23" i="31"/>
  <c r="M22" i="31"/>
  <c r="J22" i="31"/>
  <c r="H22" i="31"/>
  <c r="M21" i="31"/>
  <c r="H21" i="31"/>
  <c r="J21" i="31" s="1"/>
  <c r="M20" i="31"/>
  <c r="H20" i="31"/>
  <c r="J20" i="31" s="1"/>
  <c r="M19" i="31"/>
  <c r="H19" i="31"/>
  <c r="J19" i="31" s="1"/>
  <c r="M18" i="31"/>
  <c r="J18" i="31"/>
  <c r="H18" i="31"/>
  <c r="M17" i="31"/>
  <c r="H17" i="31"/>
  <c r="J17" i="31" s="1"/>
  <c r="M16" i="31"/>
  <c r="H16" i="31"/>
  <c r="J16" i="31" s="1"/>
  <c r="M15" i="31"/>
  <c r="H15" i="31"/>
  <c r="J15" i="31" s="1"/>
  <c r="M14" i="31"/>
  <c r="J14" i="31"/>
  <c r="H14" i="31"/>
  <c r="M13" i="31"/>
  <c r="H13" i="31"/>
  <c r="J13" i="31" s="1"/>
  <c r="M12" i="31"/>
  <c r="H12" i="31"/>
  <c r="J12" i="31" s="1"/>
  <c r="M11" i="31"/>
  <c r="H11" i="31"/>
  <c r="J11" i="31" s="1"/>
  <c r="N10" i="31"/>
  <c r="N23" i="31" s="1"/>
  <c r="N53" i="31" s="1"/>
  <c r="M10" i="31"/>
  <c r="M23" i="31" s="1"/>
  <c r="L10" i="31"/>
  <c r="K10" i="31"/>
  <c r="K23" i="31" s="1"/>
  <c r="H10" i="31"/>
  <c r="J10" i="31" s="1"/>
  <c r="K53" i="31" l="1"/>
  <c r="M53" i="31"/>
  <c r="J23" i="31"/>
  <c r="J53" i="31" s="1"/>
  <c r="K37" i="31"/>
  <c r="J38" i="31"/>
  <c r="J51" i="31" s="1"/>
  <c r="H23" i="31"/>
  <c r="H53" i="31" s="1"/>
  <c r="M52" i="55" l="1"/>
  <c r="N51" i="55"/>
  <c r="L51" i="55"/>
  <c r="K51" i="55"/>
  <c r="I51" i="55"/>
  <c r="G51" i="55"/>
  <c r="F51" i="55"/>
  <c r="M50" i="55"/>
  <c r="H50" i="55"/>
  <c r="J50" i="55" s="1"/>
  <c r="M49" i="55"/>
  <c r="J49" i="55"/>
  <c r="H49" i="55"/>
  <c r="M48" i="55"/>
  <c r="H48" i="55"/>
  <c r="J48" i="55" s="1"/>
  <c r="M47" i="55"/>
  <c r="H47" i="55"/>
  <c r="J47" i="55" s="1"/>
  <c r="M46" i="55"/>
  <c r="H46" i="55"/>
  <c r="J46" i="55" s="1"/>
  <c r="M45" i="55"/>
  <c r="J45" i="55"/>
  <c r="H45" i="55"/>
  <c r="M44" i="55"/>
  <c r="H44" i="55"/>
  <c r="J44" i="55" s="1"/>
  <c r="M43" i="55"/>
  <c r="H43" i="55"/>
  <c r="J43" i="55" s="1"/>
  <c r="M42" i="55"/>
  <c r="H42" i="55"/>
  <c r="J42" i="55" s="1"/>
  <c r="M41" i="55"/>
  <c r="J41" i="55"/>
  <c r="H41" i="55"/>
  <c r="M40" i="55"/>
  <c r="H40" i="55"/>
  <c r="J40" i="55" s="1"/>
  <c r="M39" i="55"/>
  <c r="H39" i="55"/>
  <c r="J39" i="55" s="1"/>
  <c r="M38" i="55"/>
  <c r="M51" i="55" s="1"/>
  <c r="H38" i="55"/>
  <c r="H51" i="55" s="1"/>
  <c r="N37" i="55"/>
  <c r="L37" i="55"/>
  <c r="K37" i="55"/>
  <c r="I37" i="55"/>
  <c r="G37" i="55"/>
  <c r="F37" i="55"/>
  <c r="M36" i="55"/>
  <c r="H36" i="55"/>
  <c r="J36" i="55" s="1"/>
  <c r="M35" i="55"/>
  <c r="J35" i="55"/>
  <c r="H35" i="55"/>
  <c r="M34" i="55"/>
  <c r="H34" i="55"/>
  <c r="J34" i="55" s="1"/>
  <c r="M33" i="55"/>
  <c r="H33" i="55"/>
  <c r="J33" i="55" s="1"/>
  <c r="M32" i="55"/>
  <c r="H32" i="55"/>
  <c r="J32" i="55" s="1"/>
  <c r="M31" i="55"/>
  <c r="J31" i="55"/>
  <c r="H31" i="55"/>
  <c r="M30" i="55"/>
  <c r="H30" i="55"/>
  <c r="J30" i="55" s="1"/>
  <c r="M29" i="55"/>
  <c r="H29" i="55"/>
  <c r="J29" i="55" s="1"/>
  <c r="M28" i="55"/>
  <c r="H28" i="55"/>
  <c r="J28" i="55" s="1"/>
  <c r="M27" i="55"/>
  <c r="J27" i="55"/>
  <c r="H27" i="55"/>
  <c r="M26" i="55"/>
  <c r="H26" i="55"/>
  <c r="J26" i="55" s="1"/>
  <c r="M25" i="55"/>
  <c r="H25" i="55"/>
  <c r="J25" i="55" s="1"/>
  <c r="M24" i="55"/>
  <c r="M37" i="55" s="1"/>
  <c r="H24" i="55"/>
  <c r="H37" i="55" s="1"/>
  <c r="N23" i="55"/>
  <c r="L23" i="55"/>
  <c r="K23" i="55"/>
  <c r="I23" i="55"/>
  <c r="G23" i="55"/>
  <c r="F23" i="55"/>
  <c r="M22" i="55"/>
  <c r="H22" i="55"/>
  <c r="J22" i="55" s="1"/>
  <c r="M21" i="55"/>
  <c r="J21" i="55"/>
  <c r="H21" i="55"/>
  <c r="M20" i="55"/>
  <c r="H20" i="55"/>
  <c r="J20" i="55" s="1"/>
  <c r="M19" i="55"/>
  <c r="H19" i="55"/>
  <c r="J19" i="55" s="1"/>
  <c r="M18" i="55"/>
  <c r="H18" i="55"/>
  <c r="J18" i="55" s="1"/>
  <c r="M17" i="55"/>
  <c r="J17" i="55"/>
  <c r="H17" i="55"/>
  <c r="M16" i="55"/>
  <c r="H16" i="55"/>
  <c r="J16" i="55" s="1"/>
  <c r="M15" i="55"/>
  <c r="H15" i="55"/>
  <c r="J15" i="55" s="1"/>
  <c r="M14" i="55"/>
  <c r="H14" i="55"/>
  <c r="J14" i="55" s="1"/>
  <c r="M13" i="55"/>
  <c r="J13" i="55"/>
  <c r="H13" i="55"/>
  <c r="M12" i="55"/>
  <c r="H12" i="55"/>
  <c r="J12" i="55" s="1"/>
  <c r="M11" i="55"/>
  <c r="H11" i="55"/>
  <c r="J11" i="55" s="1"/>
  <c r="M10" i="55"/>
  <c r="M23" i="55" s="1"/>
  <c r="H10" i="55"/>
  <c r="H23" i="55" s="1"/>
  <c r="J10" i="55" l="1"/>
  <c r="J23" i="55" s="1"/>
  <c r="J24" i="55"/>
  <c r="J37" i="55" s="1"/>
  <c r="J38" i="55"/>
  <c r="J51" i="55" s="1"/>
  <c r="I53" i="56" l="1"/>
  <c r="M52" i="56"/>
  <c r="N51" i="56"/>
  <c r="L51" i="56"/>
  <c r="K51" i="56"/>
  <c r="I51" i="56"/>
  <c r="G51" i="56"/>
  <c r="F51" i="56"/>
  <c r="M50" i="56"/>
  <c r="H50" i="56"/>
  <c r="J50" i="56" s="1"/>
  <c r="M49" i="56"/>
  <c r="H49" i="56"/>
  <c r="J49" i="56" s="1"/>
  <c r="M48" i="56"/>
  <c r="J48" i="56"/>
  <c r="H48" i="56"/>
  <c r="M47" i="56"/>
  <c r="J47" i="56"/>
  <c r="H47" i="56"/>
  <c r="M46" i="56"/>
  <c r="H46" i="56"/>
  <c r="J46" i="56" s="1"/>
  <c r="M45" i="56"/>
  <c r="H45" i="56"/>
  <c r="J45" i="56" s="1"/>
  <c r="M44" i="56"/>
  <c r="J44" i="56"/>
  <c r="H44" i="56"/>
  <c r="M43" i="56"/>
  <c r="J43" i="56"/>
  <c r="H43" i="56"/>
  <c r="M42" i="56"/>
  <c r="H42" i="56"/>
  <c r="J42" i="56" s="1"/>
  <c r="M41" i="56"/>
  <c r="H41" i="56"/>
  <c r="J41" i="56" s="1"/>
  <c r="M40" i="56"/>
  <c r="J40" i="56"/>
  <c r="H40" i="56"/>
  <c r="M39" i="56"/>
  <c r="J39" i="56"/>
  <c r="H39" i="56"/>
  <c r="M38" i="56"/>
  <c r="M51" i="56" s="1"/>
  <c r="H38" i="56"/>
  <c r="H51" i="56" s="1"/>
  <c r="N37" i="56"/>
  <c r="L37" i="56"/>
  <c r="K37" i="56"/>
  <c r="I37" i="56"/>
  <c r="G37" i="56"/>
  <c r="F37" i="56"/>
  <c r="M36" i="56"/>
  <c r="H36" i="56"/>
  <c r="J36" i="56" s="1"/>
  <c r="M35" i="56"/>
  <c r="H35" i="56"/>
  <c r="J35" i="56" s="1"/>
  <c r="M34" i="56"/>
  <c r="J34" i="56"/>
  <c r="H34" i="56"/>
  <c r="M33" i="56"/>
  <c r="J33" i="56"/>
  <c r="H33" i="56"/>
  <c r="M32" i="56"/>
  <c r="H32" i="56"/>
  <c r="J32" i="56" s="1"/>
  <c r="M31" i="56"/>
  <c r="H31" i="56"/>
  <c r="J31" i="56" s="1"/>
  <c r="M30" i="56"/>
  <c r="J30" i="56"/>
  <c r="H30" i="56"/>
  <c r="M29" i="56"/>
  <c r="J29" i="56"/>
  <c r="H29" i="56"/>
  <c r="M28" i="56"/>
  <c r="H28" i="56"/>
  <c r="J28" i="56" s="1"/>
  <c r="M27" i="56"/>
  <c r="H27" i="56"/>
  <c r="J27" i="56" s="1"/>
  <c r="M26" i="56"/>
  <c r="J26" i="56"/>
  <c r="H26" i="56"/>
  <c r="M25" i="56"/>
  <c r="J25" i="56"/>
  <c r="H25" i="56"/>
  <c r="M24" i="56"/>
  <c r="M37" i="56" s="1"/>
  <c r="H24" i="56"/>
  <c r="H37" i="56" s="1"/>
  <c r="N23" i="56"/>
  <c r="N53" i="56" s="1"/>
  <c r="L23" i="56"/>
  <c r="L53" i="56" s="1"/>
  <c r="K23" i="56"/>
  <c r="K53" i="56" s="1"/>
  <c r="I23" i="56"/>
  <c r="G23" i="56"/>
  <c r="G53" i="56" s="1"/>
  <c r="F23" i="56"/>
  <c r="F53" i="56" s="1"/>
  <c r="M22" i="56"/>
  <c r="H22" i="56"/>
  <c r="J22" i="56" s="1"/>
  <c r="M21" i="56"/>
  <c r="H21" i="56"/>
  <c r="J21" i="56" s="1"/>
  <c r="M20" i="56"/>
  <c r="J20" i="56"/>
  <c r="H20" i="56"/>
  <c r="M19" i="56"/>
  <c r="J19" i="56"/>
  <c r="H19" i="56"/>
  <c r="M18" i="56"/>
  <c r="H18" i="56"/>
  <c r="J18" i="56" s="1"/>
  <c r="M17" i="56"/>
  <c r="H17" i="56"/>
  <c r="J17" i="56" s="1"/>
  <c r="M16" i="56"/>
  <c r="J16" i="56"/>
  <c r="H16" i="56"/>
  <c r="M15" i="56"/>
  <c r="J15" i="56"/>
  <c r="H15" i="56"/>
  <c r="M14" i="56"/>
  <c r="H14" i="56"/>
  <c r="J14" i="56" s="1"/>
  <c r="M13" i="56"/>
  <c r="H13" i="56"/>
  <c r="J13" i="56" s="1"/>
  <c r="M12" i="56"/>
  <c r="J12" i="56"/>
  <c r="H12" i="56"/>
  <c r="M11" i="56"/>
  <c r="H11" i="56"/>
  <c r="J11" i="56" s="1"/>
  <c r="M10" i="56"/>
  <c r="M23" i="56" s="1"/>
  <c r="H10" i="56"/>
  <c r="H23" i="56" s="1"/>
  <c r="H53" i="56" s="1"/>
  <c r="L53" i="55"/>
  <c r="I53" i="55"/>
  <c r="N53" i="55"/>
  <c r="K53" i="55"/>
  <c r="G53" i="55"/>
  <c r="F53" i="55"/>
  <c r="M53" i="55"/>
  <c r="M53" i="56" l="1"/>
  <c r="J24" i="56"/>
  <c r="J37" i="56" s="1"/>
  <c r="J10" i="56"/>
  <c r="J23" i="56" s="1"/>
  <c r="J53" i="56" s="1"/>
  <c r="J38" i="56"/>
  <c r="J51" i="56" s="1"/>
  <c r="H53" i="55"/>
  <c r="J53" i="55" l="1"/>
  <c r="K53" i="54" l="1"/>
  <c r="I53" i="54"/>
  <c r="G53" i="54"/>
  <c r="N51" i="54"/>
  <c r="L51" i="54"/>
  <c r="K51" i="54"/>
  <c r="I51" i="54"/>
  <c r="G51" i="54"/>
  <c r="F51" i="54"/>
  <c r="M50" i="54"/>
  <c r="J50" i="54"/>
  <c r="H50" i="54"/>
  <c r="M49" i="54"/>
  <c r="H49" i="54"/>
  <c r="J49" i="54" s="1"/>
  <c r="M48" i="54"/>
  <c r="J48" i="54"/>
  <c r="H48" i="54"/>
  <c r="M47" i="54"/>
  <c r="H47" i="54"/>
  <c r="J47" i="54" s="1"/>
  <c r="M46" i="54"/>
  <c r="J46" i="54"/>
  <c r="H46" i="54"/>
  <c r="M45" i="54"/>
  <c r="H45" i="54"/>
  <c r="J45" i="54" s="1"/>
  <c r="M44" i="54"/>
  <c r="J44" i="54"/>
  <c r="H44" i="54"/>
  <c r="M43" i="54"/>
  <c r="H43" i="54"/>
  <c r="J43" i="54" s="1"/>
  <c r="M42" i="54"/>
  <c r="J42" i="54"/>
  <c r="H42" i="54"/>
  <c r="M41" i="54"/>
  <c r="H41" i="54"/>
  <c r="J41" i="54" s="1"/>
  <c r="M40" i="54"/>
  <c r="J40" i="54"/>
  <c r="H40" i="54"/>
  <c r="M39" i="54"/>
  <c r="H39" i="54"/>
  <c r="J39" i="54" s="1"/>
  <c r="M38" i="54"/>
  <c r="M51" i="54" s="1"/>
  <c r="J38" i="54"/>
  <c r="H38" i="54"/>
  <c r="N37" i="54"/>
  <c r="L37" i="54"/>
  <c r="K37" i="54"/>
  <c r="I37" i="54"/>
  <c r="G37" i="54"/>
  <c r="F37" i="54"/>
  <c r="M36" i="54"/>
  <c r="J36" i="54"/>
  <c r="H36" i="54"/>
  <c r="M35" i="54"/>
  <c r="H35" i="54"/>
  <c r="J35" i="54" s="1"/>
  <c r="M34" i="54"/>
  <c r="J34" i="54"/>
  <c r="H34" i="54"/>
  <c r="M33" i="54"/>
  <c r="H33" i="54"/>
  <c r="J33" i="54" s="1"/>
  <c r="M32" i="54"/>
  <c r="J32" i="54"/>
  <c r="H32" i="54"/>
  <c r="M31" i="54"/>
  <c r="H31" i="54"/>
  <c r="J31" i="54" s="1"/>
  <c r="M30" i="54"/>
  <c r="J30" i="54"/>
  <c r="H30" i="54"/>
  <c r="M29" i="54"/>
  <c r="H29" i="54"/>
  <c r="J29" i="54" s="1"/>
  <c r="M28" i="54"/>
  <c r="J28" i="54"/>
  <c r="H28" i="54"/>
  <c r="M27" i="54"/>
  <c r="H27" i="54"/>
  <c r="J27" i="54" s="1"/>
  <c r="M26" i="54"/>
  <c r="J26" i="54"/>
  <c r="H26" i="54"/>
  <c r="M25" i="54"/>
  <c r="H25" i="54"/>
  <c r="J25" i="54" s="1"/>
  <c r="M24" i="54"/>
  <c r="M37" i="54" s="1"/>
  <c r="J24" i="54"/>
  <c r="H24" i="54"/>
  <c r="N23" i="54"/>
  <c r="N53" i="54" s="1"/>
  <c r="L23" i="54"/>
  <c r="L53" i="54" s="1"/>
  <c r="K23" i="54"/>
  <c r="I23" i="54"/>
  <c r="G23" i="54"/>
  <c r="F23" i="54"/>
  <c r="F53" i="54" s="1"/>
  <c r="M22" i="54"/>
  <c r="J22" i="54"/>
  <c r="H22" i="54"/>
  <c r="M21" i="54"/>
  <c r="H21" i="54"/>
  <c r="J21" i="54" s="1"/>
  <c r="M20" i="54"/>
  <c r="J20" i="54"/>
  <c r="H20" i="54"/>
  <c r="M19" i="54"/>
  <c r="H19" i="54"/>
  <c r="J19" i="54" s="1"/>
  <c r="M18" i="54"/>
  <c r="J18" i="54"/>
  <c r="H18" i="54"/>
  <c r="M17" i="54"/>
  <c r="H17" i="54"/>
  <c r="J17" i="54" s="1"/>
  <c r="M16" i="54"/>
  <c r="J16" i="54"/>
  <c r="H16" i="54"/>
  <c r="M15" i="54"/>
  <c r="H15" i="54"/>
  <c r="J15" i="54" s="1"/>
  <c r="M14" i="54"/>
  <c r="J14" i="54"/>
  <c r="H14" i="54"/>
  <c r="M13" i="54"/>
  <c r="H13" i="54"/>
  <c r="J13" i="54" s="1"/>
  <c r="M12" i="54"/>
  <c r="J12" i="54"/>
  <c r="H12" i="54"/>
  <c r="M11" i="54"/>
  <c r="H11" i="54"/>
  <c r="J11" i="54" s="1"/>
  <c r="M10" i="54"/>
  <c r="M23" i="54" s="1"/>
  <c r="J10" i="54"/>
  <c r="J23" i="54" s="1"/>
  <c r="H10" i="54"/>
  <c r="M52" i="53"/>
  <c r="N51" i="53"/>
  <c r="L51" i="53"/>
  <c r="K51" i="53"/>
  <c r="I51" i="53"/>
  <c r="G51" i="53"/>
  <c r="F51" i="53"/>
  <c r="M50" i="53"/>
  <c r="H50" i="53"/>
  <c r="J50" i="53" s="1"/>
  <c r="M49" i="53"/>
  <c r="J49" i="53"/>
  <c r="H49" i="53"/>
  <c r="M48" i="53"/>
  <c r="H48" i="53"/>
  <c r="J48" i="53" s="1"/>
  <c r="M47" i="53"/>
  <c r="J47" i="53"/>
  <c r="H47" i="53"/>
  <c r="M46" i="53"/>
  <c r="H46" i="53"/>
  <c r="J46" i="53" s="1"/>
  <c r="M45" i="53"/>
  <c r="J45" i="53"/>
  <c r="H45" i="53"/>
  <c r="M44" i="53"/>
  <c r="H44" i="53"/>
  <c r="J44" i="53" s="1"/>
  <c r="M43" i="53"/>
  <c r="J43" i="53"/>
  <c r="H43" i="53"/>
  <c r="M42" i="53"/>
  <c r="H42" i="53"/>
  <c r="J42" i="53" s="1"/>
  <c r="M41" i="53"/>
  <c r="J41" i="53"/>
  <c r="H41" i="53"/>
  <c r="M40" i="53"/>
  <c r="H40" i="53"/>
  <c r="J40" i="53" s="1"/>
  <c r="M39" i="53"/>
  <c r="J39" i="53"/>
  <c r="H39" i="53"/>
  <c r="M38" i="53"/>
  <c r="M51" i="53" s="1"/>
  <c r="H38" i="53"/>
  <c r="H51" i="53" s="1"/>
  <c r="N37" i="53"/>
  <c r="L37" i="53"/>
  <c r="K37" i="53"/>
  <c r="I37" i="53"/>
  <c r="M36" i="53"/>
  <c r="H36" i="53"/>
  <c r="J36" i="53" s="1"/>
  <c r="M35" i="53"/>
  <c r="J35" i="53"/>
  <c r="H35" i="53"/>
  <c r="M34" i="53"/>
  <c r="H34" i="53"/>
  <c r="J34" i="53" s="1"/>
  <c r="M33" i="53"/>
  <c r="G33" i="53"/>
  <c r="F33" i="53"/>
  <c r="H33" i="53" s="1"/>
  <c r="J33" i="53" s="1"/>
  <c r="M32" i="53"/>
  <c r="G32" i="53"/>
  <c r="F32" i="53"/>
  <c r="H32" i="53" s="1"/>
  <c r="J32" i="53" s="1"/>
  <c r="M31" i="53"/>
  <c r="G31" i="53"/>
  <c r="H31" i="53" s="1"/>
  <c r="J31" i="53" s="1"/>
  <c r="F31" i="53"/>
  <c r="M30" i="53"/>
  <c r="H30" i="53"/>
  <c r="J30" i="53" s="1"/>
  <c r="M29" i="53"/>
  <c r="J29" i="53"/>
  <c r="H29" i="53"/>
  <c r="M28" i="53"/>
  <c r="H28" i="53"/>
  <c r="J28" i="53" s="1"/>
  <c r="M27" i="53"/>
  <c r="G27" i="53"/>
  <c r="G37" i="53" s="1"/>
  <c r="F27" i="53"/>
  <c r="H27" i="53" s="1"/>
  <c r="J27" i="53" s="1"/>
  <c r="M26" i="53"/>
  <c r="H26" i="53"/>
  <c r="J26" i="53" s="1"/>
  <c r="M25" i="53"/>
  <c r="J25" i="53"/>
  <c r="H25" i="53"/>
  <c r="M24" i="53"/>
  <c r="M37" i="53" s="1"/>
  <c r="G24" i="53"/>
  <c r="F24" i="53"/>
  <c r="H24" i="53" s="1"/>
  <c r="N23" i="53"/>
  <c r="N53" i="53" s="1"/>
  <c r="L23" i="53"/>
  <c r="L53" i="53" s="1"/>
  <c r="K23" i="53"/>
  <c r="K53" i="53" s="1"/>
  <c r="I23" i="53"/>
  <c r="I53" i="53" s="1"/>
  <c r="M22" i="53"/>
  <c r="H22" i="53"/>
  <c r="J22" i="53" s="1"/>
  <c r="M21" i="53"/>
  <c r="J21" i="53"/>
  <c r="H21" i="53"/>
  <c r="M20" i="53"/>
  <c r="H20" i="53"/>
  <c r="J20" i="53" s="1"/>
  <c r="M19" i="53"/>
  <c r="G19" i="53"/>
  <c r="H19" i="53" s="1"/>
  <c r="J19" i="53" s="1"/>
  <c r="F19" i="53"/>
  <c r="M18" i="53"/>
  <c r="G18" i="53"/>
  <c r="F18" i="53"/>
  <c r="H18" i="53" s="1"/>
  <c r="J18" i="53" s="1"/>
  <c r="M17" i="53"/>
  <c r="G17" i="53"/>
  <c r="G23" i="53" s="1"/>
  <c r="G53" i="53" s="1"/>
  <c r="F17" i="53"/>
  <c r="H17" i="53" s="1"/>
  <c r="J17" i="53" s="1"/>
  <c r="M16" i="53"/>
  <c r="H16" i="53"/>
  <c r="J16" i="53" s="1"/>
  <c r="M15" i="53"/>
  <c r="J15" i="53"/>
  <c r="H15" i="53"/>
  <c r="M14" i="53"/>
  <c r="H14" i="53"/>
  <c r="J14" i="53" s="1"/>
  <c r="M13" i="53"/>
  <c r="J13" i="53"/>
  <c r="H13" i="53"/>
  <c r="M12" i="53"/>
  <c r="H12" i="53"/>
  <c r="J12" i="53" s="1"/>
  <c r="G12" i="53"/>
  <c r="F12" i="53"/>
  <c r="F23" i="53" s="1"/>
  <c r="M11" i="53"/>
  <c r="J11" i="53"/>
  <c r="H11" i="53"/>
  <c r="M10" i="53"/>
  <c r="M23" i="53" s="1"/>
  <c r="M53" i="53" s="1"/>
  <c r="H10" i="53"/>
  <c r="N51" i="52"/>
  <c r="L51" i="52"/>
  <c r="K51" i="52"/>
  <c r="K53" i="52" s="1"/>
  <c r="I51" i="52"/>
  <c r="G51" i="52"/>
  <c r="G53" i="52" s="1"/>
  <c r="M50" i="52"/>
  <c r="H50" i="52"/>
  <c r="J50" i="52" s="1"/>
  <c r="M49" i="52"/>
  <c r="J49" i="52"/>
  <c r="H49" i="52"/>
  <c r="M48" i="52"/>
  <c r="J48" i="52"/>
  <c r="H48" i="52"/>
  <c r="M47" i="52"/>
  <c r="H47" i="52"/>
  <c r="H51" i="52" s="1"/>
  <c r="M46" i="52"/>
  <c r="J46" i="52"/>
  <c r="M45" i="52"/>
  <c r="J45" i="52"/>
  <c r="M44" i="52"/>
  <c r="J44" i="52"/>
  <c r="M43" i="52"/>
  <c r="J43" i="52"/>
  <c r="M42" i="52"/>
  <c r="J42" i="52"/>
  <c r="M41" i="52"/>
  <c r="J41" i="52"/>
  <c r="M40" i="52"/>
  <c r="J40" i="52"/>
  <c r="M39" i="52"/>
  <c r="J39" i="52"/>
  <c r="M38" i="52"/>
  <c r="M51" i="52" s="1"/>
  <c r="J38" i="52"/>
  <c r="N37" i="52"/>
  <c r="L37" i="52"/>
  <c r="K37" i="52"/>
  <c r="I37" i="52"/>
  <c r="G37" i="52"/>
  <c r="F37" i="52"/>
  <c r="M36" i="52"/>
  <c r="J36" i="52"/>
  <c r="H36" i="52"/>
  <c r="M35" i="52"/>
  <c r="J35" i="52"/>
  <c r="H35" i="52"/>
  <c r="M34" i="52"/>
  <c r="H34" i="52"/>
  <c r="J34" i="52" s="1"/>
  <c r="M33" i="52"/>
  <c r="H33" i="52"/>
  <c r="J33" i="52" s="1"/>
  <c r="M32" i="52"/>
  <c r="J32" i="52"/>
  <c r="H32" i="52"/>
  <c r="M31" i="52"/>
  <c r="J31" i="52"/>
  <c r="H31" i="52"/>
  <c r="M30" i="52"/>
  <c r="H30" i="52"/>
  <c r="J30" i="52" s="1"/>
  <c r="M29" i="52"/>
  <c r="H29" i="52"/>
  <c r="J29" i="52" s="1"/>
  <c r="M28" i="52"/>
  <c r="J28" i="52"/>
  <c r="H28" i="52"/>
  <c r="M27" i="52"/>
  <c r="J27" i="52"/>
  <c r="H27" i="52"/>
  <c r="M26" i="52"/>
  <c r="H26" i="52"/>
  <c r="J26" i="52" s="1"/>
  <c r="M25" i="52"/>
  <c r="H25" i="52"/>
  <c r="H37" i="52" s="1"/>
  <c r="M24" i="52"/>
  <c r="M37" i="52" s="1"/>
  <c r="J24" i="52"/>
  <c r="H24" i="52"/>
  <c r="N23" i="52"/>
  <c r="N53" i="52" s="1"/>
  <c r="L23" i="52"/>
  <c r="L53" i="52" s="1"/>
  <c r="K23" i="52"/>
  <c r="I23" i="52"/>
  <c r="I53" i="52" s="1"/>
  <c r="G23" i="52"/>
  <c r="F23" i="52"/>
  <c r="F53" i="52" s="1"/>
  <c r="M22" i="52"/>
  <c r="J22" i="52"/>
  <c r="M21" i="52"/>
  <c r="J21" i="52"/>
  <c r="M20" i="52"/>
  <c r="J20" i="52"/>
  <c r="M19" i="52"/>
  <c r="H19" i="52"/>
  <c r="J19" i="52" s="1"/>
  <c r="M18" i="52"/>
  <c r="H18" i="52"/>
  <c r="J18" i="52" s="1"/>
  <c r="M17" i="52"/>
  <c r="J17" i="52"/>
  <c r="H17" i="52"/>
  <c r="M16" i="52"/>
  <c r="J16" i="52"/>
  <c r="H16" i="52"/>
  <c r="M15" i="52"/>
  <c r="H15" i="52"/>
  <c r="J15" i="52" s="1"/>
  <c r="M14" i="52"/>
  <c r="H14" i="52"/>
  <c r="J14" i="52" s="1"/>
  <c r="M13" i="52"/>
  <c r="M23" i="52" s="1"/>
  <c r="J13" i="52"/>
  <c r="H13" i="52"/>
  <c r="M12" i="52"/>
  <c r="J12" i="52"/>
  <c r="H12" i="52"/>
  <c r="M11" i="52"/>
  <c r="H11" i="52"/>
  <c r="J11" i="52" s="1"/>
  <c r="M10" i="52"/>
  <c r="H10" i="52"/>
  <c r="H23" i="52" s="1"/>
  <c r="N53" i="51"/>
  <c r="K53" i="51"/>
  <c r="G53" i="51"/>
  <c r="F53" i="51"/>
  <c r="M52" i="51"/>
  <c r="N51" i="51"/>
  <c r="L51" i="51"/>
  <c r="K51" i="51"/>
  <c r="I51" i="51"/>
  <c r="G51" i="51"/>
  <c r="F51" i="51"/>
  <c r="M50" i="51"/>
  <c r="J50" i="51"/>
  <c r="H50" i="51"/>
  <c r="M49" i="51"/>
  <c r="J49" i="51"/>
  <c r="H49" i="51"/>
  <c r="M48" i="51"/>
  <c r="H48" i="51"/>
  <c r="J48" i="51" s="1"/>
  <c r="M47" i="51"/>
  <c r="H47" i="51"/>
  <c r="J47" i="51" s="1"/>
  <c r="M46" i="51"/>
  <c r="J46" i="51"/>
  <c r="H46" i="51"/>
  <c r="M45" i="51"/>
  <c r="J45" i="51"/>
  <c r="H45" i="51"/>
  <c r="M44" i="51"/>
  <c r="H44" i="51"/>
  <c r="J44" i="51" s="1"/>
  <c r="M43" i="51"/>
  <c r="H43" i="51"/>
  <c r="J43" i="51" s="1"/>
  <c r="M42" i="51"/>
  <c r="J42" i="51"/>
  <c r="H42" i="51"/>
  <c r="M41" i="51"/>
  <c r="J41" i="51"/>
  <c r="H41" i="51"/>
  <c r="M40" i="51"/>
  <c r="H40" i="51"/>
  <c r="H51" i="51" s="1"/>
  <c r="M39" i="51"/>
  <c r="H39" i="51"/>
  <c r="J39" i="51" s="1"/>
  <c r="M38" i="51"/>
  <c r="M51" i="51" s="1"/>
  <c r="J38" i="51"/>
  <c r="H38" i="51"/>
  <c r="N37" i="51"/>
  <c r="L37" i="51"/>
  <c r="K37" i="51"/>
  <c r="I37" i="51"/>
  <c r="G37" i="51"/>
  <c r="F37" i="51"/>
  <c r="M36" i="51"/>
  <c r="J36" i="51"/>
  <c r="H36" i="51"/>
  <c r="M35" i="51"/>
  <c r="J35" i="51"/>
  <c r="H35" i="51"/>
  <c r="M34" i="51"/>
  <c r="H34" i="51"/>
  <c r="J34" i="51" s="1"/>
  <c r="M33" i="51"/>
  <c r="J33" i="51"/>
  <c r="H33" i="51"/>
  <c r="M32" i="51"/>
  <c r="J32" i="51"/>
  <c r="H32" i="51"/>
  <c r="M31" i="51"/>
  <c r="J31" i="51"/>
  <c r="H31" i="51"/>
  <c r="M30" i="51"/>
  <c r="H30" i="51"/>
  <c r="J30" i="51" s="1"/>
  <c r="M29" i="51"/>
  <c r="J29" i="51"/>
  <c r="H29" i="51"/>
  <c r="M28" i="51"/>
  <c r="J28" i="51"/>
  <c r="H28" i="51"/>
  <c r="M27" i="51"/>
  <c r="J27" i="51"/>
  <c r="H27" i="51"/>
  <c r="M26" i="51"/>
  <c r="H26" i="51"/>
  <c r="H37" i="51" s="1"/>
  <c r="M25" i="51"/>
  <c r="J25" i="51"/>
  <c r="H25" i="51"/>
  <c r="M24" i="51"/>
  <c r="M37" i="51" s="1"/>
  <c r="J24" i="51"/>
  <c r="H24" i="51"/>
  <c r="N23" i="51"/>
  <c r="L23" i="51"/>
  <c r="L53" i="51" s="1"/>
  <c r="K23" i="51"/>
  <c r="I23" i="51"/>
  <c r="I53" i="51" s="1"/>
  <c r="G23" i="51"/>
  <c r="F23" i="51"/>
  <c r="M22" i="51"/>
  <c r="J22" i="51"/>
  <c r="H22" i="51"/>
  <c r="M21" i="51"/>
  <c r="J21" i="51"/>
  <c r="H21" i="51"/>
  <c r="M20" i="51"/>
  <c r="H20" i="51"/>
  <c r="J20" i="51" s="1"/>
  <c r="M19" i="51"/>
  <c r="J19" i="51"/>
  <c r="H19" i="51"/>
  <c r="M18" i="51"/>
  <c r="J18" i="51"/>
  <c r="H18" i="51"/>
  <c r="M17" i="51"/>
  <c r="J17" i="51"/>
  <c r="H17" i="51"/>
  <c r="M16" i="51"/>
  <c r="H16" i="51"/>
  <c r="J16" i="51" s="1"/>
  <c r="M15" i="51"/>
  <c r="J15" i="51"/>
  <c r="H15" i="51"/>
  <c r="M14" i="51"/>
  <c r="J14" i="51"/>
  <c r="H14" i="51"/>
  <c r="M13" i="51"/>
  <c r="J13" i="51"/>
  <c r="H13" i="51"/>
  <c r="M12" i="51"/>
  <c r="H12" i="51"/>
  <c r="H23" i="51" s="1"/>
  <c r="M11" i="51"/>
  <c r="J11" i="51"/>
  <c r="H11" i="51"/>
  <c r="M10" i="51"/>
  <c r="M23" i="51" s="1"/>
  <c r="M53" i="51" s="1"/>
  <c r="J10" i="51"/>
  <c r="H10" i="51"/>
  <c r="L53" i="50"/>
  <c r="I53" i="50"/>
  <c r="M52" i="50"/>
  <c r="N51" i="50"/>
  <c r="L51" i="50"/>
  <c r="K51" i="50"/>
  <c r="I51" i="50"/>
  <c r="G51" i="50"/>
  <c r="F51" i="50"/>
  <c r="M50" i="50"/>
  <c r="H50" i="50"/>
  <c r="J50" i="50" s="1"/>
  <c r="M49" i="50"/>
  <c r="H49" i="50"/>
  <c r="J49" i="50" s="1"/>
  <c r="M48" i="50"/>
  <c r="J48" i="50"/>
  <c r="H48" i="50"/>
  <c r="M47" i="50"/>
  <c r="J47" i="50"/>
  <c r="H47" i="50"/>
  <c r="M46" i="50"/>
  <c r="H46" i="50"/>
  <c r="J46" i="50" s="1"/>
  <c r="M45" i="50"/>
  <c r="H45" i="50"/>
  <c r="J45" i="50" s="1"/>
  <c r="M44" i="50"/>
  <c r="J44" i="50"/>
  <c r="H44" i="50"/>
  <c r="M43" i="50"/>
  <c r="J43" i="50"/>
  <c r="H43" i="50"/>
  <c r="M42" i="50"/>
  <c r="H42" i="50"/>
  <c r="J42" i="50" s="1"/>
  <c r="M41" i="50"/>
  <c r="H41" i="50"/>
  <c r="J41" i="50" s="1"/>
  <c r="M40" i="50"/>
  <c r="J40" i="50"/>
  <c r="H40" i="50"/>
  <c r="M39" i="50"/>
  <c r="J39" i="50"/>
  <c r="H39" i="50"/>
  <c r="M38" i="50"/>
  <c r="M51" i="50" s="1"/>
  <c r="H38" i="50"/>
  <c r="H51" i="50" s="1"/>
  <c r="N37" i="50"/>
  <c r="L37" i="50"/>
  <c r="K37" i="50"/>
  <c r="I37" i="50"/>
  <c r="G37" i="50"/>
  <c r="F37" i="50"/>
  <c r="M36" i="50"/>
  <c r="H36" i="50"/>
  <c r="J36" i="50" s="1"/>
  <c r="M35" i="50"/>
  <c r="H35" i="50"/>
  <c r="J35" i="50" s="1"/>
  <c r="M34" i="50"/>
  <c r="J34" i="50"/>
  <c r="H34" i="50"/>
  <c r="M33" i="50"/>
  <c r="H33" i="50"/>
  <c r="J33" i="50" s="1"/>
  <c r="M32" i="50"/>
  <c r="H32" i="50"/>
  <c r="J32" i="50" s="1"/>
  <c r="M31" i="50"/>
  <c r="H31" i="50"/>
  <c r="J31" i="50" s="1"/>
  <c r="M30" i="50"/>
  <c r="J30" i="50"/>
  <c r="H30" i="50"/>
  <c r="M29" i="50"/>
  <c r="H29" i="50"/>
  <c r="J29" i="50" s="1"/>
  <c r="M28" i="50"/>
  <c r="H28" i="50"/>
  <c r="J28" i="50" s="1"/>
  <c r="M27" i="50"/>
  <c r="H27" i="50"/>
  <c r="J27" i="50" s="1"/>
  <c r="M26" i="50"/>
  <c r="J26" i="50"/>
  <c r="H26" i="50"/>
  <c r="M25" i="50"/>
  <c r="H25" i="50"/>
  <c r="J25" i="50" s="1"/>
  <c r="M24" i="50"/>
  <c r="M37" i="50" s="1"/>
  <c r="H24" i="50"/>
  <c r="H37" i="50" s="1"/>
  <c r="N23" i="50"/>
  <c r="N53" i="50" s="1"/>
  <c r="L23" i="50"/>
  <c r="K23" i="50"/>
  <c r="K53" i="50" s="1"/>
  <c r="I23" i="50"/>
  <c r="G23" i="50"/>
  <c r="G53" i="50" s="1"/>
  <c r="F23" i="50"/>
  <c r="F53" i="50" s="1"/>
  <c r="M22" i="50"/>
  <c r="H22" i="50"/>
  <c r="J22" i="50" s="1"/>
  <c r="M21" i="50"/>
  <c r="H21" i="50"/>
  <c r="J21" i="50" s="1"/>
  <c r="M20" i="50"/>
  <c r="J20" i="50"/>
  <c r="H20" i="50"/>
  <c r="M19" i="50"/>
  <c r="H19" i="50"/>
  <c r="J19" i="50" s="1"/>
  <c r="M18" i="50"/>
  <c r="H18" i="50"/>
  <c r="J18" i="50" s="1"/>
  <c r="M17" i="50"/>
  <c r="H17" i="50"/>
  <c r="J17" i="50" s="1"/>
  <c r="M16" i="50"/>
  <c r="J16" i="50"/>
  <c r="H16" i="50"/>
  <c r="M15" i="50"/>
  <c r="H15" i="50"/>
  <c r="J15" i="50" s="1"/>
  <c r="M14" i="50"/>
  <c r="H14" i="50"/>
  <c r="J14" i="50" s="1"/>
  <c r="M13" i="50"/>
  <c r="H13" i="50"/>
  <c r="J13" i="50" s="1"/>
  <c r="M12" i="50"/>
  <c r="J12" i="50"/>
  <c r="H12" i="50"/>
  <c r="M11" i="50"/>
  <c r="H11" i="50"/>
  <c r="J11" i="50" s="1"/>
  <c r="M10" i="50"/>
  <c r="M23" i="50" s="1"/>
  <c r="H10" i="50"/>
  <c r="H23" i="50" s="1"/>
  <c r="H53" i="50" s="1"/>
  <c r="N53" i="49"/>
  <c r="K53" i="49"/>
  <c r="G53" i="49"/>
  <c r="F53" i="49"/>
  <c r="M52" i="49"/>
  <c r="N51" i="49"/>
  <c r="L51" i="49"/>
  <c r="K51" i="49"/>
  <c r="I51" i="49"/>
  <c r="G51" i="49"/>
  <c r="F51" i="49"/>
  <c r="M50" i="49"/>
  <c r="J50" i="49"/>
  <c r="H50" i="49"/>
  <c r="M49" i="49"/>
  <c r="H49" i="49"/>
  <c r="J49" i="49" s="1"/>
  <c r="M48" i="49"/>
  <c r="H48" i="49"/>
  <c r="J48" i="49" s="1"/>
  <c r="M47" i="49"/>
  <c r="J47" i="49"/>
  <c r="H47" i="49"/>
  <c r="M46" i="49"/>
  <c r="J46" i="49"/>
  <c r="H46" i="49"/>
  <c r="M45" i="49"/>
  <c r="H45" i="49"/>
  <c r="J45" i="49" s="1"/>
  <c r="M44" i="49"/>
  <c r="H44" i="49"/>
  <c r="J44" i="49" s="1"/>
  <c r="M43" i="49"/>
  <c r="J43" i="49"/>
  <c r="H43" i="49"/>
  <c r="M42" i="49"/>
  <c r="J42" i="49"/>
  <c r="H42" i="49"/>
  <c r="M41" i="49"/>
  <c r="H41" i="49"/>
  <c r="J41" i="49" s="1"/>
  <c r="M40" i="49"/>
  <c r="H40" i="49"/>
  <c r="H51" i="49" s="1"/>
  <c r="M39" i="49"/>
  <c r="J39" i="49"/>
  <c r="H39" i="49"/>
  <c r="M38" i="49"/>
  <c r="M51" i="49" s="1"/>
  <c r="J38" i="49"/>
  <c r="H38" i="49"/>
  <c r="N37" i="49"/>
  <c r="L37" i="49"/>
  <c r="K37" i="49"/>
  <c r="I37" i="49"/>
  <c r="G37" i="49"/>
  <c r="F37" i="49"/>
  <c r="M36" i="49"/>
  <c r="J36" i="49"/>
  <c r="H36" i="49"/>
  <c r="M35" i="49"/>
  <c r="H35" i="49"/>
  <c r="J35" i="49" s="1"/>
  <c r="M34" i="49"/>
  <c r="H34" i="49"/>
  <c r="J34" i="49" s="1"/>
  <c r="M33" i="49"/>
  <c r="J33" i="49"/>
  <c r="H33" i="49"/>
  <c r="M32" i="49"/>
  <c r="J32" i="49"/>
  <c r="H32" i="49"/>
  <c r="M31" i="49"/>
  <c r="H31" i="49"/>
  <c r="J31" i="49" s="1"/>
  <c r="M30" i="49"/>
  <c r="H30" i="49"/>
  <c r="J30" i="49" s="1"/>
  <c r="M29" i="49"/>
  <c r="J29" i="49"/>
  <c r="H29" i="49"/>
  <c r="M28" i="49"/>
  <c r="J28" i="49"/>
  <c r="H28" i="49"/>
  <c r="M27" i="49"/>
  <c r="H27" i="49"/>
  <c r="J27" i="49" s="1"/>
  <c r="M26" i="49"/>
  <c r="H26" i="49"/>
  <c r="H37" i="49" s="1"/>
  <c r="M25" i="49"/>
  <c r="J25" i="49"/>
  <c r="H25" i="49"/>
  <c r="M24" i="49"/>
  <c r="M37" i="49" s="1"/>
  <c r="J24" i="49"/>
  <c r="H24" i="49"/>
  <c r="N23" i="49"/>
  <c r="L23" i="49"/>
  <c r="L53" i="49" s="1"/>
  <c r="K23" i="49"/>
  <c r="I23" i="49"/>
  <c r="I53" i="49" s="1"/>
  <c r="G23" i="49"/>
  <c r="F23" i="49"/>
  <c r="M22" i="49"/>
  <c r="J22" i="49"/>
  <c r="H22" i="49"/>
  <c r="M21" i="49"/>
  <c r="H21" i="49"/>
  <c r="J21" i="49" s="1"/>
  <c r="M20" i="49"/>
  <c r="H20" i="49"/>
  <c r="J20" i="49" s="1"/>
  <c r="M19" i="49"/>
  <c r="J19" i="49"/>
  <c r="H19" i="49"/>
  <c r="M18" i="49"/>
  <c r="J18" i="49"/>
  <c r="H18" i="49"/>
  <c r="M17" i="49"/>
  <c r="H17" i="49"/>
  <c r="J17" i="49" s="1"/>
  <c r="M16" i="49"/>
  <c r="H16" i="49"/>
  <c r="J16" i="49" s="1"/>
  <c r="M15" i="49"/>
  <c r="J15" i="49"/>
  <c r="H15" i="49"/>
  <c r="M14" i="49"/>
  <c r="J14" i="49"/>
  <c r="H14" i="49"/>
  <c r="M13" i="49"/>
  <c r="H13" i="49"/>
  <c r="H23" i="49" s="1"/>
  <c r="H53" i="49" s="1"/>
  <c r="M12" i="49"/>
  <c r="H12" i="49"/>
  <c r="J12" i="49" s="1"/>
  <c r="M11" i="49"/>
  <c r="J11" i="49"/>
  <c r="H11" i="49"/>
  <c r="M10" i="49"/>
  <c r="M23" i="49" s="1"/>
  <c r="J10" i="49"/>
  <c r="H10" i="49"/>
  <c r="M53" i="54" l="1"/>
  <c r="J51" i="54"/>
  <c r="J37" i="54"/>
  <c r="J53" i="54" s="1"/>
  <c r="H23" i="54"/>
  <c r="H37" i="54"/>
  <c r="H51" i="54"/>
  <c r="H37" i="53"/>
  <c r="J24" i="53"/>
  <c r="J37" i="53" s="1"/>
  <c r="H23" i="53"/>
  <c r="J10" i="53"/>
  <c r="J23" i="53" s="1"/>
  <c r="F37" i="53"/>
  <c r="F53" i="53" s="1"/>
  <c r="J38" i="53"/>
  <c r="J51" i="53" s="1"/>
  <c r="H53" i="52"/>
  <c r="M53" i="52"/>
  <c r="J47" i="52"/>
  <c r="J51" i="52" s="1"/>
  <c r="J10" i="52"/>
  <c r="J23" i="52" s="1"/>
  <c r="J25" i="52"/>
  <c r="J37" i="52" s="1"/>
  <c r="H53" i="51"/>
  <c r="J37" i="51"/>
  <c r="J12" i="51"/>
  <c r="J23" i="51" s="1"/>
  <c r="J53" i="51" s="1"/>
  <c r="J26" i="51"/>
  <c r="J40" i="51"/>
  <c r="J51" i="51" s="1"/>
  <c r="M53" i="50"/>
  <c r="J10" i="50"/>
  <c r="J23" i="50" s="1"/>
  <c r="J24" i="50"/>
  <c r="J37" i="50" s="1"/>
  <c r="J38" i="50"/>
  <c r="J51" i="50" s="1"/>
  <c r="J23" i="49"/>
  <c r="M53" i="49"/>
  <c r="J13" i="49"/>
  <c r="J26" i="49"/>
  <c r="J37" i="49" s="1"/>
  <c r="J40" i="49"/>
  <c r="J51" i="49" s="1"/>
  <c r="H53" i="54" l="1"/>
  <c r="J53" i="53"/>
  <c r="H53" i="53"/>
  <c r="J53" i="52"/>
  <c r="J53" i="50"/>
  <c r="J53" i="49"/>
  <c r="N53" i="48" l="1"/>
  <c r="K53" i="48"/>
  <c r="G53" i="48"/>
  <c r="F53" i="48"/>
  <c r="M52" i="48"/>
  <c r="N51" i="48"/>
  <c r="L51" i="48"/>
  <c r="K51" i="48"/>
  <c r="I51" i="48"/>
  <c r="G51" i="48"/>
  <c r="F51" i="48"/>
  <c r="M50" i="48"/>
  <c r="J50" i="48"/>
  <c r="H50" i="48"/>
  <c r="M49" i="48"/>
  <c r="J49" i="48"/>
  <c r="H49" i="48"/>
  <c r="M48" i="48"/>
  <c r="H48" i="48"/>
  <c r="J48" i="48" s="1"/>
  <c r="M47" i="48"/>
  <c r="J47" i="48"/>
  <c r="H47" i="48"/>
  <c r="M46" i="48"/>
  <c r="J46" i="48"/>
  <c r="H46" i="48"/>
  <c r="M45" i="48"/>
  <c r="J45" i="48"/>
  <c r="H45" i="48"/>
  <c r="M44" i="48"/>
  <c r="H44" i="48"/>
  <c r="J44" i="48" s="1"/>
  <c r="M43" i="48"/>
  <c r="J43" i="48"/>
  <c r="H43" i="48"/>
  <c r="M42" i="48"/>
  <c r="J42" i="48"/>
  <c r="H42" i="48"/>
  <c r="M41" i="48"/>
  <c r="J41" i="48"/>
  <c r="H41" i="48"/>
  <c r="M40" i="48"/>
  <c r="H40" i="48"/>
  <c r="H51" i="48" s="1"/>
  <c r="M39" i="48"/>
  <c r="J39" i="48"/>
  <c r="H39" i="48"/>
  <c r="M38" i="48"/>
  <c r="M51" i="48" s="1"/>
  <c r="J38" i="48"/>
  <c r="H38" i="48"/>
  <c r="N37" i="48"/>
  <c r="L37" i="48"/>
  <c r="K37" i="48"/>
  <c r="I37" i="48"/>
  <c r="G37" i="48"/>
  <c r="F37" i="48"/>
  <c r="M36" i="48"/>
  <c r="J36" i="48"/>
  <c r="H36" i="48"/>
  <c r="M35" i="48"/>
  <c r="J35" i="48"/>
  <c r="H35" i="48"/>
  <c r="M34" i="48"/>
  <c r="H34" i="48"/>
  <c r="J34" i="48" s="1"/>
  <c r="M33" i="48"/>
  <c r="J33" i="48"/>
  <c r="H33" i="48"/>
  <c r="M32" i="48"/>
  <c r="J32" i="48"/>
  <c r="H32" i="48"/>
  <c r="M31" i="48"/>
  <c r="J31" i="48"/>
  <c r="H31" i="48"/>
  <c r="M30" i="48"/>
  <c r="H30" i="48"/>
  <c r="J30" i="48" s="1"/>
  <c r="M29" i="48"/>
  <c r="J29" i="48"/>
  <c r="H29" i="48"/>
  <c r="M28" i="48"/>
  <c r="J28" i="48"/>
  <c r="H28" i="48"/>
  <c r="M27" i="48"/>
  <c r="J27" i="48"/>
  <c r="H27" i="48"/>
  <c r="M26" i="48"/>
  <c r="H26" i="48"/>
  <c r="H37" i="48" s="1"/>
  <c r="M25" i="48"/>
  <c r="J25" i="48"/>
  <c r="H25" i="48"/>
  <c r="M24" i="48"/>
  <c r="M37" i="48" s="1"/>
  <c r="J24" i="48"/>
  <c r="H24" i="48"/>
  <c r="N23" i="48"/>
  <c r="L23" i="48"/>
  <c r="L53" i="48" s="1"/>
  <c r="K23" i="48"/>
  <c r="I23" i="48"/>
  <c r="I53" i="48" s="1"/>
  <c r="G23" i="48"/>
  <c r="F23" i="48"/>
  <c r="M22" i="48"/>
  <c r="J22" i="48"/>
  <c r="H22" i="48"/>
  <c r="M21" i="48"/>
  <c r="J21" i="48"/>
  <c r="H21" i="48"/>
  <c r="M20" i="48"/>
  <c r="H20" i="48"/>
  <c r="J20" i="48" s="1"/>
  <c r="M19" i="48"/>
  <c r="J19" i="48"/>
  <c r="H19" i="48"/>
  <c r="M18" i="48"/>
  <c r="J18" i="48"/>
  <c r="H18" i="48"/>
  <c r="M17" i="48"/>
  <c r="J17" i="48"/>
  <c r="H17" i="48"/>
  <c r="M16" i="48"/>
  <c r="H16" i="48"/>
  <c r="J16" i="48" s="1"/>
  <c r="M15" i="48"/>
  <c r="J15" i="48"/>
  <c r="H15" i="48"/>
  <c r="M14" i="48"/>
  <c r="J14" i="48"/>
  <c r="H14" i="48"/>
  <c r="M13" i="48"/>
  <c r="J13" i="48"/>
  <c r="H13" i="48"/>
  <c r="M12" i="48"/>
  <c r="H12" i="48"/>
  <c r="H23" i="48" s="1"/>
  <c r="M11" i="48"/>
  <c r="J11" i="48"/>
  <c r="H11" i="48"/>
  <c r="M10" i="48"/>
  <c r="M23" i="48" s="1"/>
  <c r="J10" i="48"/>
  <c r="H10" i="48"/>
  <c r="M50" i="47"/>
  <c r="J50" i="47"/>
  <c r="M49" i="47"/>
  <c r="J49" i="47"/>
  <c r="M48" i="47"/>
  <c r="J48" i="47"/>
  <c r="M47" i="47"/>
  <c r="J47" i="47"/>
  <c r="M46" i="47"/>
  <c r="J46" i="47"/>
  <c r="M45" i="47"/>
  <c r="J45" i="47"/>
  <c r="M44" i="47"/>
  <c r="J44" i="47"/>
  <c r="M43" i="47"/>
  <c r="J43" i="47"/>
  <c r="M42" i="47"/>
  <c r="J42" i="47"/>
  <c r="M41" i="47"/>
  <c r="J41" i="47"/>
  <c r="M40" i="47"/>
  <c r="J40" i="47"/>
  <c r="M39" i="47"/>
  <c r="J39" i="47"/>
  <c r="M38" i="47"/>
  <c r="J38" i="47"/>
  <c r="M36" i="47"/>
  <c r="J36" i="47"/>
  <c r="I36" i="47"/>
  <c r="H36" i="47"/>
  <c r="M35" i="47"/>
  <c r="J35" i="47"/>
  <c r="H35" i="47"/>
  <c r="M34" i="47"/>
  <c r="H34" i="47"/>
  <c r="J34" i="47" s="1"/>
  <c r="M33" i="47"/>
  <c r="H33" i="47"/>
  <c r="J33" i="47" s="1"/>
  <c r="M32" i="47"/>
  <c r="J32" i="47"/>
  <c r="H32" i="47"/>
  <c r="M31" i="47"/>
  <c r="J31" i="47"/>
  <c r="H31" i="47"/>
  <c r="M30" i="47"/>
  <c r="H30" i="47"/>
  <c r="J30" i="47" s="1"/>
  <c r="M29" i="47"/>
  <c r="H29" i="47"/>
  <c r="J29" i="47" s="1"/>
  <c r="M28" i="47"/>
  <c r="J28" i="47"/>
  <c r="H28" i="47"/>
  <c r="M27" i="47"/>
  <c r="J27" i="47"/>
  <c r="H27" i="47"/>
  <c r="M26" i="47"/>
  <c r="H26" i="47"/>
  <c r="J26" i="47" s="1"/>
  <c r="M25" i="47"/>
  <c r="H25" i="47"/>
  <c r="J25" i="47" s="1"/>
  <c r="M24" i="47"/>
  <c r="J24" i="47"/>
  <c r="H24" i="47"/>
  <c r="M22" i="47"/>
  <c r="I22" i="47"/>
  <c r="H22" i="47"/>
  <c r="J22" i="47" s="1"/>
  <c r="M21" i="47"/>
  <c r="H21" i="47"/>
  <c r="J21" i="47" s="1"/>
  <c r="M20" i="47"/>
  <c r="H20" i="47"/>
  <c r="J20" i="47" s="1"/>
  <c r="M19" i="47"/>
  <c r="J19" i="47"/>
  <c r="H19" i="47"/>
  <c r="M18" i="47"/>
  <c r="J18" i="47"/>
  <c r="H18" i="47"/>
  <c r="M17" i="47"/>
  <c r="H17" i="47"/>
  <c r="J17" i="47" s="1"/>
  <c r="M16" i="47"/>
  <c r="H16" i="47"/>
  <c r="J16" i="47" s="1"/>
  <c r="M15" i="47"/>
  <c r="J15" i="47"/>
  <c r="H15" i="47"/>
  <c r="M14" i="47"/>
  <c r="J14" i="47"/>
  <c r="H14" i="47"/>
  <c r="M13" i="47"/>
  <c r="H13" i="47"/>
  <c r="J13" i="47" s="1"/>
  <c r="M12" i="47"/>
  <c r="H12" i="47"/>
  <c r="J12" i="47" s="1"/>
  <c r="M11" i="47"/>
  <c r="J11" i="47"/>
  <c r="H11" i="47"/>
  <c r="M10" i="47"/>
  <c r="J10" i="47"/>
  <c r="H10" i="47"/>
  <c r="L53" i="46"/>
  <c r="N51" i="46"/>
  <c r="L51" i="46"/>
  <c r="K51" i="46"/>
  <c r="I51" i="46"/>
  <c r="G51" i="46"/>
  <c r="F51" i="46"/>
  <c r="M50" i="46"/>
  <c r="H50" i="46"/>
  <c r="J50" i="46" s="1"/>
  <c r="M49" i="46"/>
  <c r="J49" i="46"/>
  <c r="H49" i="46"/>
  <c r="M48" i="46"/>
  <c r="J48" i="46"/>
  <c r="H48" i="46"/>
  <c r="M47" i="46"/>
  <c r="H47" i="46"/>
  <c r="J47" i="46" s="1"/>
  <c r="M46" i="46"/>
  <c r="H46" i="46"/>
  <c r="J46" i="46" s="1"/>
  <c r="M45" i="46"/>
  <c r="J45" i="46"/>
  <c r="H45" i="46"/>
  <c r="M44" i="46"/>
  <c r="J44" i="46"/>
  <c r="H44" i="46"/>
  <c r="M43" i="46"/>
  <c r="H43" i="46"/>
  <c r="J43" i="46" s="1"/>
  <c r="M42" i="46"/>
  <c r="H42" i="46"/>
  <c r="J42" i="46" s="1"/>
  <c r="M41" i="46"/>
  <c r="J41" i="46"/>
  <c r="H41" i="46"/>
  <c r="M40" i="46"/>
  <c r="J40" i="46"/>
  <c r="H40" i="46"/>
  <c r="M39" i="46"/>
  <c r="H39" i="46"/>
  <c r="J39" i="46" s="1"/>
  <c r="M38" i="46"/>
  <c r="M51" i="46" s="1"/>
  <c r="H38" i="46"/>
  <c r="H51" i="46" s="1"/>
  <c r="N37" i="46"/>
  <c r="L37" i="46"/>
  <c r="K37" i="46"/>
  <c r="I37" i="46"/>
  <c r="G37" i="46"/>
  <c r="F37" i="46"/>
  <c r="M36" i="46"/>
  <c r="H36" i="46"/>
  <c r="J36" i="46" s="1"/>
  <c r="M35" i="46"/>
  <c r="J35" i="46"/>
  <c r="H35" i="46"/>
  <c r="M34" i="46"/>
  <c r="J34" i="46"/>
  <c r="H34" i="46"/>
  <c r="M33" i="46"/>
  <c r="H33" i="46"/>
  <c r="J33" i="46" s="1"/>
  <c r="M32" i="46"/>
  <c r="H32" i="46"/>
  <c r="J32" i="46" s="1"/>
  <c r="M31" i="46"/>
  <c r="J31" i="46"/>
  <c r="H31" i="46"/>
  <c r="M30" i="46"/>
  <c r="J30" i="46"/>
  <c r="H30" i="46"/>
  <c r="M29" i="46"/>
  <c r="H29" i="46"/>
  <c r="J29" i="46" s="1"/>
  <c r="M28" i="46"/>
  <c r="H28" i="46"/>
  <c r="J28" i="46" s="1"/>
  <c r="M27" i="46"/>
  <c r="J27" i="46"/>
  <c r="H27" i="46"/>
  <c r="M26" i="46"/>
  <c r="J26" i="46"/>
  <c r="H26" i="46"/>
  <c r="M25" i="46"/>
  <c r="H25" i="46"/>
  <c r="J25" i="46" s="1"/>
  <c r="M24" i="46"/>
  <c r="M37" i="46" s="1"/>
  <c r="H24" i="46"/>
  <c r="H37" i="46" s="1"/>
  <c r="N23" i="46"/>
  <c r="N53" i="46" s="1"/>
  <c r="L23" i="46"/>
  <c r="K23" i="46"/>
  <c r="K53" i="46" s="1"/>
  <c r="I23" i="46"/>
  <c r="I53" i="46" s="1"/>
  <c r="G23" i="46"/>
  <c r="G53" i="46" s="1"/>
  <c r="F23" i="46"/>
  <c r="F53" i="46" s="1"/>
  <c r="M22" i="46"/>
  <c r="H22" i="46"/>
  <c r="J22" i="46" s="1"/>
  <c r="M21" i="46"/>
  <c r="J21" i="46"/>
  <c r="H21" i="46"/>
  <c r="M20" i="46"/>
  <c r="J20" i="46"/>
  <c r="H20" i="46"/>
  <c r="M19" i="46"/>
  <c r="H19" i="46"/>
  <c r="J19" i="46" s="1"/>
  <c r="M18" i="46"/>
  <c r="H18" i="46"/>
  <c r="J18" i="46" s="1"/>
  <c r="M17" i="46"/>
  <c r="J17" i="46"/>
  <c r="H17" i="46"/>
  <c r="M16" i="46"/>
  <c r="J16" i="46"/>
  <c r="H16" i="46"/>
  <c r="M15" i="46"/>
  <c r="H15" i="46"/>
  <c r="J15" i="46" s="1"/>
  <c r="M14" i="46"/>
  <c r="H14" i="46"/>
  <c r="J14" i="46" s="1"/>
  <c r="M13" i="46"/>
  <c r="J13" i="46"/>
  <c r="H13" i="46"/>
  <c r="M12" i="46"/>
  <c r="J12" i="46"/>
  <c r="H12" i="46"/>
  <c r="M11" i="46"/>
  <c r="H11" i="46"/>
  <c r="J11" i="46" s="1"/>
  <c r="M10" i="46"/>
  <c r="M23" i="46" s="1"/>
  <c r="M53" i="46" s="1"/>
  <c r="H10" i="46"/>
  <c r="H23" i="46" s="1"/>
  <c r="H53" i="46" s="1"/>
  <c r="L53" i="45"/>
  <c r="N51" i="45"/>
  <c r="L51" i="45"/>
  <c r="K51" i="45"/>
  <c r="I51" i="45"/>
  <c r="G51" i="45"/>
  <c r="F51" i="45"/>
  <c r="M50" i="45"/>
  <c r="H50" i="45"/>
  <c r="J50" i="45" s="1"/>
  <c r="M49" i="45"/>
  <c r="J49" i="45"/>
  <c r="H49" i="45"/>
  <c r="M48" i="45"/>
  <c r="H48" i="45"/>
  <c r="J48" i="45" s="1"/>
  <c r="M47" i="45"/>
  <c r="H47" i="45"/>
  <c r="J47" i="45" s="1"/>
  <c r="M46" i="45"/>
  <c r="H46" i="45"/>
  <c r="J46" i="45" s="1"/>
  <c r="M45" i="45"/>
  <c r="J45" i="45"/>
  <c r="H45" i="45"/>
  <c r="M44" i="45"/>
  <c r="H44" i="45"/>
  <c r="J44" i="45" s="1"/>
  <c r="M43" i="45"/>
  <c r="H43" i="45"/>
  <c r="J43" i="45" s="1"/>
  <c r="M42" i="45"/>
  <c r="H42" i="45"/>
  <c r="J42" i="45" s="1"/>
  <c r="M41" i="45"/>
  <c r="J41" i="45"/>
  <c r="H41" i="45"/>
  <c r="M40" i="45"/>
  <c r="H40" i="45"/>
  <c r="J40" i="45" s="1"/>
  <c r="M39" i="45"/>
  <c r="H39" i="45"/>
  <c r="J39" i="45" s="1"/>
  <c r="M38" i="45"/>
  <c r="M51" i="45" s="1"/>
  <c r="H38" i="45"/>
  <c r="H51" i="45" s="1"/>
  <c r="N37" i="45"/>
  <c r="L37" i="45"/>
  <c r="K37" i="45"/>
  <c r="I37" i="45"/>
  <c r="G37" i="45"/>
  <c r="F37" i="45"/>
  <c r="M36" i="45"/>
  <c r="H36" i="45"/>
  <c r="J36" i="45" s="1"/>
  <c r="M35" i="45"/>
  <c r="J35" i="45"/>
  <c r="H35" i="45"/>
  <c r="M34" i="45"/>
  <c r="H34" i="45"/>
  <c r="J34" i="45" s="1"/>
  <c r="M33" i="45"/>
  <c r="H33" i="45"/>
  <c r="J33" i="45" s="1"/>
  <c r="M32" i="45"/>
  <c r="H32" i="45"/>
  <c r="J32" i="45" s="1"/>
  <c r="M31" i="45"/>
  <c r="J31" i="45"/>
  <c r="H31" i="45"/>
  <c r="M30" i="45"/>
  <c r="H30" i="45"/>
  <c r="J30" i="45" s="1"/>
  <c r="M29" i="45"/>
  <c r="H29" i="45"/>
  <c r="J29" i="45" s="1"/>
  <c r="M28" i="45"/>
  <c r="H28" i="45"/>
  <c r="J28" i="45" s="1"/>
  <c r="M27" i="45"/>
  <c r="J27" i="45"/>
  <c r="H27" i="45"/>
  <c r="M26" i="45"/>
  <c r="H26" i="45"/>
  <c r="J26" i="45" s="1"/>
  <c r="M25" i="45"/>
  <c r="H25" i="45"/>
  <c r="J25" i="45" s="1"/>
  <c r="M24" i="45"/>
  <c r="M37" i="45" s="1"/>
  <c r="H24" i="45"/>
  <c r="H37" i="45" s="1"/>
  <c r="N23" i="45"/>
  <c r="N53" i="45" s="1"/>
  <c r="L23" i="45"/>
  <c r="K23" i="45"/>
  <c r="K53" i="45" s="1"/>
  <c r="I23" i="45"/>
  <c r="I53" i="45" s="1"/>
  <c r="G23" i="45"/>
  <c r="G53" i="45" s="1"/>
  <c r="F23" i="45"/>
  <c r="F53" i="45" s="1"/>
  <c r="M22" i="45"/>
  <c r="H22" i="45"/>
  <c r="J22" i="45" s="1"/>
  <c r="M21" i="45"/>
  <c r="J21" i="45"/>
  <c r="H21" i="45"/>
  <c r="M20" i="45"/>
  <c r="H20" i="45"/>
  <c r="J20" i="45" s="1"/>
  <c r="M19" i="45"/>
  <c r="H19" i="45"/>
  <c r="J19" i="45" s="1"/>
  <c r="M18" i="45"/>
  <c r="H18" i="45"/>
  <c r="J18" i="45" s="1"/>
  <c r="M17" i="45"/>
  <c r="J17" i="45"/>
  <c r="H17" i="45"/>
  <c r="M16" i="45"/>
  <c r="H16" i="45"/>
  <c r="J16" i="45" s="1"/>
  <c r="M15" i="45"/>
  <c r="H15" i="45"/>
  <c r="J15" i="45" s="1"/>
  <c r="M14" i="45"/>
  <c r="H14" i="45"/>
  <c r="J14" i="45" s="1"/>
  <c r="M13" i="45"/>
  <c r="J13" i="45"/>
  <c r="H13" i="45"/>
  <c r="M12" i="45"/>
  <c r="H12" i="45"/>
  <c r="J12" i="45" s="1"/>
  <c r="M11" i="45"/>
  <c r="H11" i="45"/>
  <c r="J11" i="45" s="1"/>
  <c r="M10" i="45"/>
  <c r="M23" i="45" s="1"/>
  <c r="H10" i="45"/>
  <c r="H23" i="45" s="1"/>
  <c r="L53" i="44"/>
  <c r="K53" i="44"/>
  <c r="G53" i="44"/>
  <c r="M52" i="44"/>
  <c r="N51" i="44"/>
  <c r="L51" i="44"/>
  <c r="K51" i="44"/>
  <c r="I51" i="44"/>
  <c r="G51" i="44"/>
  <c r="F51" i="44"/>
  <c r="M50" i="44"/>
  <c r="H50" i="44"/>
  <c r="J50" i="44" s="1"/>
  <c r="M49" i="44"/>
  <c r="J49" i="44"/>
  <c r="H49" i="44"/>
  <c r="M48" i="44"/>
  <c r="H48" i="44"/>
  <c r="J48" i="44" s="1"/>
  <c r="M47" i="44"/>
  <c r="H47" i="44"/>
  <c r="J47" i="44" s="1"/>
  <c r="M46" i="44"/>
  <c r="H46" i="44"/>
  <c r="J46" i="44" s="1"/>
  <c r="M45" i="44"/>
  <c r="J45" i="44"/>
  <c r="H45" i="44"/>
  <c r="M44" i="44"/>
  <c r="H44" i="44"/>
  <c r="J44" i="44" s="1"/>
  <c r="M43" i="44"/>
  <c r="H43" i="44"/>
  <c r="J43" i="44" s="1"/>
  <c r="M42" i="44"/>
  <c r="H42" i="44"/>
  <c r="J42" i="44" s="1"/>
  <c r="M41" i="44"/>
  <c r="J41" i="44"/>
  <c r="H41" i="44"/>
  <c r="M40" i="44"/>
  <c r="H40" i="44"/>
  <c r="J40" i="44" s="1"/>
  <c r="M39" i="44"/>
  <c r="H39" i="44"/>
  <c r="J39" i="44" s="1"/>
  <c r="M38" i="44"/>
  <c r="M51" i="44" s="1"/>
  <c r="H38" i="44"/>
  <c r="H51" i="44" s="1"/>
  <c r="N37" i="44"/>
  <c r="L37" i="44"/>
  <c r="K37" i="44"/>
  <c r="I37" i="44"/>
  <c r="G37" i="44"/>
  <c r="F37" i="44"/>
  <c r="M36" i="44"/>
  <c r="H36" i="44"/>
  <c r="J36" i="44" s="1"/>
  <c r="M35" i="44"/>
  <c r="J35" i="44"/>
  <c r="H35" i="44"/>
  <c r="M34" i="44"/>
  <c r="H34" i="44"/>
  <c r="J34" i="44" s="1"/>
  <c r="M33" i="44"/>
  <c r="H33" i="44"/>
  <c r="J33" i="44" s="1"/>
  <c r="M32" i="44"/>
  <c r="H32" i="44"/>
  <c r="J32" i="44" s="1"/>
  <c r="M31" i="44"/>
  <c r="J31" i="44"/>
  <c r="H31" i="44"/>
  <c r="M30" i="44"/>
  <c r="H30" i="44"/>
  <c r="J30" i="44" s="1"/>
  <c r="M29" i="44"/>
  <c r="H29" i="44"/>
  <c r="J29" i="44" s="1"/>
  <c r="M28" i="44"/>
  <c r="H28" i="44"/>
  <c r="J28" i="44" s="1"/>
  <c r="M27" i="44"/>
  <c r="J27" i="44"/>
  <c r="H27" i="44"/>
  <c r="M26" i="44"/>
  <c r="H26" i="44"/>
  <c r="J26" i="44" s="1"/>
  <c r="M25" i="44"/>
  <c r="H25" i="44"/>
  <c r="J25" i="44" s="1"/>
  <c r="M24" i="44"/>
  <c r="M37" i="44" s="1"/>
  <c r="H24" i="44"/>
  <c r="H37" i="44" s="1"/>
  <c r="N23" i="44"/>
  <c r="N53" i="44" s="1"/>
  <c r="L23" i="44"/>
  <c r="K23" i="44"/>
  <c r="I23" i="44"/>
  <c r="I53" i="44" s="1"/>
  <c r="G23" i="44"/>
  <c r="F23" i="44"/>
  <c r="F53" i="44" s="1"/>
  <c r="M22" i="44"/>
  <c r="H22" i="44"/>
  <c r="J22" i="44" s="1"/>
  <c r="M21" i="44"/>
  <c r="J21" i="44"/>
  <c r="H21" i="44"/>
  <c r="M20" i="44"/>
  <c r="H20" i="44"/>
  <c r="J20" i="44" s="1"/>
  <c r="M19" i="44"/>
  <c r="H19" i="44"/>
  <c r="J19" i="44" s="1"/>
  <c r="M18" i="44"/>
  <c r="H18" i="44"/>
  <c r="J18" i="44" s="1"/>
  <c r="M17" i="44"/>
  <c r="J17" i="44"/>
  <c r="H17" i="44"/>
  <c r="M16" i="44"/>
  <c r="H16" i="44"/>
  <c r="J16" i="44" s="1"/>
  <c r="M15" i="44"/>
  <c r="H15" i="44"/>
  <c r="J15" i="44" s="1"/>
  <c r="M14" i="44"/>
  <c r="H14" i="44"/>
  <c r="J14" i="44" s="1"/>
  <c r="M13" i="44"/>
  <c r="J13" i="44"/>
  <c r="H13" i="44"/>
  <c r="M12" i="44"/>
  <c r="H12" i="44"/>
  <c r="J12" i="44" s="1"/>
  <c r="M11" i="44"/>
  <c r="H11" i="44"/>
  <c r="J11" i="44" s="1"/>
  <c r="M10" i="44"/>
  <c r="M23" i="44" s="1"/>
  <c r="H10" i="44"/>
  <c r="H23" i="44" s="1"/>
  <c r="J51" i="48" l="1"/>
  <c r="M53" i="48"/>
  <c r="H53" i="48"/>
  <c r="J12" i="48"/>
  <c r="J23" i="48" s="1"/>
  <c r="J26" i="48"/>
  <c r="J37" i="48" s="1"/>
  <c r="J40" i="48"/>
  <c r="J10" i="46"/>
  <c r="J23" i="46" s="1"/>
  <c r="J53" i="46" s="1"/>
  <c r="J24" i="46"/>
  <c r="J37" i="46" s="1"/>
  <c r="J38" i="46"/>
  <c r="J51" i="46" s="1"/>
  <c r="H53" i="45"/>
  <c r="M53" i="45"/>
  <c r="J10" i="45"/>
  <c r="J23" i="45" s="1"/>
  <c r="J53" i="45" s="1"/>
  <c r="J24" i="45"/>
  <c r="J37" i="45" s="1"/>
  <c r="J38" i="45"/>
  <c r="J51" i="45" s="1"/>
  <c r="H53" i="44"/>
  <c r="M53" i="44"/>
  <c r="J10" i="44"/>
  <c r="J23" i="44" s="1"/>
  <c r="J53" i="44" s="1"/>
  <c r="J24" i="44"/>
  <c r="J37" i="44" s="1"/>
  <c r="J38" i="44"/>
  <c r="J51" i="44" s="1"/>
  <c r="J53" i="48" l="1"/>
  <c r="L53" i="43"/>
  <c r="N51" i="43"/>
  <c r="L51" i="43"/>
  <c r="K51" i="43"/>
  <c r="I51" i="43"/>
  <c r="G51" i="43"/>
  <c r="F51" i="43"/>
  <c r="M50" i="43"/>
  <c r="H50" i="43"/>
  <c r="J50" i="43" s="1"/>
  <c r="M49" i="43"/>
  <c r="J49" i="43"/>
  <c r="H49" i="43"/>
  <c r="M48" i="43"/>
  <c r="H48" i="43"/>
  <c r="J48" i="43" s="1"/>
  <c r="M47" i="43"/>
  <c r="H47" i="43"/>
  <c r="J47" i="43" s="1"/>
  <c r="M46" i="43"/>
  <c r="H46" i="43"/>
  <c r="J46" i="43" s="1"/>
  <c r="M45" i="43"/>
  <c r="J45" i="43"/>
  <c r="H45" i="43"/>
  <c r="M44" i="43"/>
  <c r="H44" i="43"/>
  <c r="J44" i="43" s="1"/>
  <c r="M43" i="43"/>
  <c r="H43" i="43"/>
  <c r="J43" i="43" s="1"/>
  <c r="M42" i="43"/>
  <c r="H42" i="43"/>
  <c r="J42" i="43" s="1"/>
  <c r="M41" i="43"/>
  <c r="J41" i="43"/>
  <c r="H41" i="43"/>
  <c r="M40" i="43"/>
  <c r="H40" i="43"/>
  <c r="J40" i="43" s="1"/>
  <c r="M39" i="43"/>
  <c r="H39" i="43"/>
  <c r="J39" i="43" s="1"/>
  <c r="M38" i="43"/>
  <c r="M51" i="43" s="1"/>
  <c r="H38" i="43"/>
  <c r="H51" i="43" s="1"/>
  <c r="N37" i="43"/>
  <c r="M37" i="43"/>
  <c r="L37" i="43"/>
  <c r="K37" i="43"/>
  <c r="I37" i="43"/>
  <c r="G37" i="43"/>
  <c r="F37" i="43"/>
  <c r="M36" i="43"/>
  <c r="H36" i="43"/>
  <c r="J36" i="43" s="1"/>
  <c r="M35" i="43"/>
  <c r="J35" i="43"/>
  <c r="H35" i="43"/>
  <c r="H34" i="43"/>
  <c r="J34" i="43" s="1"/>
  <c r="J33" i="43"/>
  <c r="H33" i="43"/>
  <c r="H32" i="43"/>
  <c r="J32" i="43" s="1"/>
  <c r="J31" i="43"/>
  <c r="H31" i="43"/>
  <c r="H30" i="43"/>
  <c r="J30" i="43" s="1"/>
  <c r="J29" i="43"/>
  <c r="H29" i="43"/>
  <c r="M28" i="43"/>
  <c r="H28" i="43"/>
  <c r="J28" i="43" s="1"/>
  <c r="H27" i="43"/>
  <c r="J27" i="43" s="1"/>
  <c r="M26" i="43"/>
  <c r="J26" i="43"/>
  <c r="H26" i="43"/>
  <c r="H25" i="43"/>
  <c r="J25" i="43" s="1"/>
  <c r="M24" i="43"/>
  <c r="H24" i="43"/>
  <c r="H37" i="43" s="1"/>
  <c r="N23" i="43"/>
  <c r="N53" i="43" s="1"/>
  <c r="L23" i="43"/>
  <c r="K23" i="43"/>
  <c r="K53" i="43" s="1"/>
  <c r="I23" i="43"/>
  <c r="I53" i="43" s="1"/>
  <c r="G23" i="43"/>
  <c r="G53" i="43" s="1"/>
  <c r="F23" i="43"/>
  <c r="F53" i="43" s="1"/>
  <c r="J22" i="43"/>
  <c r="H22" i="43"/>
  <c r="H21" i="43"/>
  <c r="J21" i="43" s="1"/>
  <c r="J20" i="43"/>
  <c r="H20" i="43"/>
  <c r="M19" i="43"/>
  <c r="H19" i="43"/>
  <c r="J19" i="43" s="1"/>
  <c r="M18" i="43"/>
  <c r="H18" i="43"/>
  <c r="J18" i="43" s="1"/>
  <c r="M17" i="43"/>
  <c r="H17" i="43"/>
  <c r="J17" i="43" s="1"/>
  <c r="M16" i="43"/>
  <c r="J16" i="43"/>
  <c r="H16" i="43"/>
  <c r="M15" i="43"/>
  <c r="H15" i="43"/>
  <c r="J15" i="43" s="1"/>
  <c r="M14" i="43"/>
  <c r="H14" i="43"/>
  <c r="J14" i="43" s="1"/>
  <c r="M13" i="43"/>
  <c r="M23" i="43" s="1"/>
  <c r="M53" i="43" s="1"/>
  <c r="H13" i="43"/>
  <c r="J13" i="43" s="1"/>
  <c r="M12" i="43"/>
  <c r="J12" i="43"/>
  <c r="H12" i="43"/>
  <c r="M11" i="43"/>
  <c r="H11" i="43"/>
  <c r="J11" i="43" s="1"/>
  <c r="M10" i="43"/>
  <c r="H10" i="43"/>
  <c r="H23" i="43" s="1"/>
  <c r="H53" i="43" s="1"/>
  <c r="J10" i="43" l="1"/>
  <c r="J23" i="43" s="1"/>
  <c r="J24" i="43"/>
  <c r="J37" i="43" s="1"/>
  <c r="J38" i="43"/>
  <c r="J51" i="43" s="1"/>
  <c r="J53" i="43" l="1"/>
  <c r="I53" i="42" l="1"/>
  <c r="M52" i="42"/>
  <c r="N51" i="42"/>
  <c r="L51" i="42"/>
  <c r="K51" i="42"/>
  <c r="I51" i="42"/>
  <c r="G51" i="42"/>
  <c r="F51" i="42"/>
  <c r="M50" i="42"/>
  <c r="H50" i="42"/>
  <c r="J50" i="42" s="1"/>
  <c r="M49" i="42"/>
  <c r="H49" i="42"/>
  <c r="J49" i="42" s="1"/>
  <c r="M48" i="42"/>
  <c r="J48" i="42"/>
  <c r="H48" i="42"/>
  <c r="M47" i="42"/>
  <c r="J47" i="42"/>
  <c r="H47" i="42"/>
  <c r="M46" i="42"/>
  <c r="H46" i="42"/>
  <c r="J46" i="42" s="1"/>
  <c r="M45" i="42"/>
  <c r="H45" i="42"/>
  <c r="J45" i="42" s="1"/>
  <c r="M44" i="42"/>
  <c r="J44" i="42"/>
  <c r="H44" i="42"/>
  <c r="M43" i="42"/>
  <c r="J43" i="42"/>
  <c r="H43" i="42"/>
  <c r="M42" i="42"/>
  <c r="H42" i="42"/>
  <c r="J42" i="42" s="1"/>
  <c r="M41" i="42"/>
  <c r="H41" i="42"/>
  <c r="J41" i="42" s="1"/>
  <c r="M40" i="42"/>
  <c r="J40" i="42"/>
  <c r="H40" i="42"/>
  <c r="M39" i="42"/>
  <c r="J39" i="42"/>
  <c r="H39" i="42"/>
  <c r="M38" i="42"/>
  <c r="M51" i="42" s="1"/>
  <c r="H38" i="42"/>
  <c r="H51" i="42" s="1"/>
  <c r="N37" i="42"/>
  <c r="L37" i="42"/>
  <c r="K37" i="42"/>
  <c r="I37" i="42"/>
  <c r="G37" i="42"/>
  <c r="F37" i="42"/>
  <c r="M36" i="42"/>
  <c r="H36" i="42"/>
  <c r="J36" i="42" s="1"/>
  <c r="M35" i="42"/>
  <c r="H35" i="42"/>
  <c r="J35" i="42" s="1"/>
  <c r="M34" i="42"/>
  <c r="J34" i="42"/>
  <c r="H34" i="42"/>
  <c r="M33" i="42"/>
  <c r="J33" i="42"/>
  <c r="H33" i="42"/>
  <c r="M32" i="42"/>
  <c r="H32" i="42"/>
  <c r="J32" i="42" s="1"/>
  <c r="M31" i="42"/>
  <c r="H31" i="42"/>
  <c r="J31" i="42" s="1"/>
  <c r="M30" i="42"/>
  <c r="J30" i="42"/>
  <c r="H30" i="42"/>
  <c r="M29" i="42"/>
  <c r="H29" i="42"/>
  <c r="J29" i="42" s="1"/>
  <c r="M28" i="42"/>
  <c r="H28" i="42"/>
  <c r="J28" i="42" s="1"/>
  <c r="M27" i="42"/>
  <c r="H27" i="42"/>
  <c r="J27" i="42" s="1"/>
  <c r="M26" i="42"/>
  <c r="J26" i="42"/>
  <c r="H26" i="42"/>
  <c r="M25" i="42"/>
  <c r="H25" i="42"/>
  <c r="J25" i="42" s="1"/>
  <c r="M24" i="42"/>
  <c r="M37" i="42" s="1"/>
  <c r="H24" i="42"/>
  <c r="H37" i="42" s="1"/>
  <c r="N23" i="42"/>
  <c r="N53" i="42" s="1"/>
  <c r="L23" i="42"/>
  <c r="L53" i="42" s="1"/>
  <c r="K23" i="42"/>
  <c r="K53" i="42" s="1"/>
  <c r="I23" i="42"/>
  <c r="G23" i="42"/>
  <c r="G53" i="42" s="1"/>
  <c r="F23" i="42"/>
  <c r="F53" i="42" s="1"/>
  <c r="M22" i="42"/>
  <c r="H22" i="42"/>
  <c r="J22" i="42" s="1"/>
  <c r="M21" i="42"/>
  <c r="H21" i="42"/>
  <c r="J21" i="42" s="1"/>
  <c r="M20" i="42"/>
  <c r="J20" i="42"/>
  <c r="H20" i="42"/>
  <c r="M19" i="42"/>
  <c r="H19" i="42"/>
  <c r="J19" i="42" s="1"/>
  <c r="M18" i="42"/>
  <c r="H18" i="42"/>
  <c r="J18" i="42" s="1"/>
  <c r="M17" i="42"/>
  <c r="H17" i="42"/>
  <c r="J17" i="42" s="1"/>
  <c r="M16" i="42"/>
  <c r="J16" i="42"/>
  <c r="H16" i="42"/>
  <c r="M15" i="42"/>
  <c r="H15" i="42"/>
  <c r="J15" i="42" s="1"/>
  <c r="M14" i="42"/>
  <c r="H14" i="42"/>
  <c r="J14" i="42" s="1"/>
  <c r="M13" i="42"/>
  <c r="H13" i="42"/>
  <c r="J13" i="42" s="1"/>
  <c r="M12" i="42"/>
  <c r="J12" i="42"/>
  <c r="H12" i="42"/>
  <c r="M11" i="42"/>
  <c r="H11" i="42"/>
  <c r="J11" i="42" s="1"/>
  <c r="M10" i="42"/>
  <c r="M23" i="42" s="1"/>
  <c r="H10" i="42"/>
  <c r="H23" i="42" s="1"/>
  <c r="H53" i="42" s="1"/>
  <c r="M53" i="42" l="1"/>
  <c r="J24" i="42"/>
  <c r="J37" i="42" s="1"/>
  <c r="J38" i="42"/>
  <c r="J51" i="42" s="1"/>
  <c r="J10" i="42"/>
  <c r="J23" i="42" s="1"/>
  <c r="J53" i="42" l="1"/>
  <c r="I53" i="41" l="1"/>
  <c r="M52" i="41"/>
  <c r="N51" i="41"/>
  <c r="L51" i="41"/>
  <c r="K51" i="41"/>
  <c r="I51" i="41"/>
  <c r="G51" i="41"/>
  <c r="F51" i="41"/>
  <c r="M50" i="41"/>
  <c r="H50" i="41"/>
  <c r="J50" i="41" s="1"/>
  <c r="M49" i="41"/>
  <c r="H49" i="41"/>
  <c r="J49" i="41" s="1"/>
  <c r="M48" i="41"/>
  <c r="J48" i="41"/>
  <c r="H48" i="41"/>
  <c r="M47" i="41"/>
  <c r="J47" i="41"/>
  <c r="H47" i="41"/>
  <c r="M46" i="41"/>
  <c r="H46" i="41"/>
  <c r="J46" i="41" s="1"/>
  <c r="M45" i="41"/>
  <c r="H45" i="41"/>
  <c r="J45" i="41" s="1"/>
  <c r="M44" i="41"/>
  <c r="J44" i="41"/>
  <c r="H44" i="41"/>
  <c r="M43" i="41"/>
  <c r="J43" i="41"/>
  <c r="H43" i="41"/>
  <c r="M42" i="41"/>
  <c r="H42" i="41"/>
  <c r="J42" i="41" s="1"/>
  <c r="M41" i="41"/>
  <c r="H41" i="41"/>
  <c r="J41" i="41" s="1"/>
  <c r="M40" i="41"/>
  <c r="J40" i="41"/>
  <c r="H40" i="41"/>
  <c r="M39" i="41"/>
  <c r="J39" i="41"/>
  <c r="H39" i="41"/>
  <c r="M38" i="41"/>
  <c r="M51" i="41" s="1"/>
  <c r="H38" i="41"/>
  <c r="H51" i="41" s="1"/>
  <c r="N37" i="41"/>
  <c r="L37" i="41"/>
  <c r="K37" i="41"/>
  <c r="I37" i="41"/>
  <c r="G37" i="41"/>
  <c r="F37" i="41"/>
  <c r="M36" i="41"/>
  <c r="H36" i="41"/>
  <c r="J36" i="41" s="1"/>
  <c r="M35" i="41"/>
  <c r="H35" i="41"/>
  <c r="J35" i="41" s="1"/>
  <c r="M34" i="41"/>
  <c r="J34" i="41"/>
  <c r="H34" i="41"/>
  <c r="M33" i="41"/>
  <c r="J33" i="41"/>
  <c r="H33" i="41"/>
  <c r="M32" i="41"/>
  <c r="H32" i="41"/>
  <c r="J32" i="41" s="1"/>
  <c r="M31" i="41"/>
  <c r="H31" i="41"/>
  <c r="J31" i="41" s="1"/>
  <c r="M30" i="41"/>
  <c r="J30" i="41"/>
  <c r="H30" i="41"/>
  <c r="M29" i="41"/>
  <c r="J29" i="41"/>
  <c r="H29" i="41"/>
  <c r="M28" i="41"/>
  <c r="H28" i="41"/>
  <c r="J28" i="41" s="1"/>
  <c r="M27" i="41"/>
  <c r="H27" i="41"/>
  <c r="J27" i="41" s="1"/>
  <c r="M26" i="41"/>
  <c r="J26" i="41"/>
  <c r="H26" i="41"/>
  <c r="M25" i="41"/>
  <c r="J25" i="41"/>
  <c r="H25" i="41"/>
  <c r="M24" i="41"/>
  <c r="M37" i="41" s="1"/>
  <c r="H24" i="41"/>
  <c r="J24" i="41" s="1"/>
  <c r="J37" i="41" s="1"/>
  <c r="N23" i="41"/>
  <c r="N53" i="41" s="1"/>
  <c r="L23" i="41"/>
  <c r="L53" i="41" s="1"/>
  <c r="K23" i="41"/>
  <c r="K53" i="41" s="1"/>
  <c r="I23" i="41"/>
  <c r="G23" i="41"/>
  <c r="G53" i="41" s="1"/>
  <c r="F23" i="41"/>
  <c r="F53" i="41" s="1"/>
  <c r="M22" i="41"/>
  <c r="H22" i="41"/>
  <c r="J22" i="41" s="1"/>
  <c r="M21" i="41"/>
  <c r="H21" i="41"/>
  <c r="J21" i="41" s="1"/>
  <c r="M20" i="41"/>
  <c r="J20" i="41"/>
  <c r="H20" i="41"/>
  <c r="M19" i="41"/>
  <c r="H19" i="41"/>
  <c r="J19" i="41" s="1"/>
  <c r="M18" i="41"/>
  <c r="H18" i="41"/>
  <c r="J18" i="41" s="1"/>
  <c r="M17" i="41"/>
  <c r="H17" i="41"/>
  <c r="J17" i="41" s="1"/>
  <c r="M16" i="41"/>
  <c r="J16" i="41"/>
  <c r="H16" i="41"/>
  <c r="M15" i="41"/>
  <c r="H15" i="41"/>
  <c r="J15" i="41" s="1"/>
  <c r="M14" i="41"/>
  <c r="H14" i="41"/>
  <c r="J14" i="41" s="1"/>
  <c r="M13" i="41"/>
  <c r="H13" i="41"/>
  <c r="J13" i="41" s="1"/>
  <c r="M12" i="41"/>
  <c r="J12" i="41"/>
  <c r="H12" i="41"/>
  <c r="M11" i="41"/>
  <c r="H11" i="41"/>
  <c r="J11" i="41" s="1"/>
  <c r="M10" i="41"/>
  <c r="M23" i="41" s="1"/>
  <c r="H10" i="41"/>
  <c r="H23" i="41" s="1"/>
  <c r="D2" i="40"/>
  <c r="D3" i="40"/>
  <c r="F4" i="40"/>
  <c r="H10" i="40"/>
  <c r="J10" i="40"/>
  <c r="M10" i="40"/>
  <c r="H11" i="40"/>
  <c r="J11" i="40" s="1"/>
  <c r="J23" i="40" s="1"/>
  <c r="M11" i="40"/>
  <c r="H12" i="40"/>
  <c r="J12" i="40"/>
  <c r="M12" i="40"/>
  <c r="H13" i="40"/>
  <c r="J13" i="40"/>
  <c r="M13" i="40"/>
  <c r="H14" i="40"/>
  <c r="J14" i="40"/>
  <c r="M14" i="40"/>
  <c r="H15" i="40"/>
  <c r="J15" i="40" s="1"/>
  <c r="M15" i="40"/>
  <c r="H16" i="40"/>
  <c r="J16" i="40" s="1"/>
  <c r="M16" i="40"/>
  <c r="H17" i="40"/>
  <c r="J17" i="40"/>
  <c r="M17" i="40"/>
  <c r="H18" i="40"/>
  <c r="J18" i="40"/>
  <c r="M18" i="40"/>
  <c r="H19" i="40"/>
  <c r="J19" i="40" s="1"/>
  <c r="M19" i="40"/>
  <c r="H20" i="40"/>
  <c r="J20" i="40"/>
  <c r="M20" i="40"/>
  <c r="H21" i="40"/>
  <c r="J21" i="40"/>
  <c r="M21" i="40"/>
  <c r="M23" i="40" s="1"/>
  <c r="H22" i="40"/>
  <c r="J22" i="40"/>
  <c r="M22" i="40"/>
  <c r="F23" i="40"/>
  <c r="F53" i="40" s="1"/>
  <c r="G23" i="40"/>
  <c r="I23" i="40"/>
  <c r="K23" i="40"/>
  <c r="L23" i="40"/>
  <c r="N23" i="40"/>
  <c r="N53" i="40" s="1"/>
  <c r="H24" i="40"/>
  <c r="J24" i="40"/>
  <c r="M24" i="40"/>
  <c r="H25" i="40"/>
  <c r="J25" i="40" s="1"/>
  <c r="M25" i="40"/>
  <c r="H26" i="40"/>
  <c r="J26" i="40"/>
  <c r="M26" i="40"/>
  <c r="H27" i="40"/>
  <c r="J27" i="40"/>
  <c r="M27" i="40"/>
  <c r="M37" i="40" s="1"/>
  <c r="H28" i="40"/>
  <c r="J28" i="40"/>
  <c r="M28" i="40"/>
  <c r="H29" i="40"/>
  <c r="J29" i="40" s="1"/>
  <c r="M29" i="40"/>
  <c r="H30" i="40"/>
  <c r="J30" i="40"/>
  <c r="M30" i="40"/>
  <c r="H31" i="40"/>
  <c r="J31" i="40"/>
  <c r="M31" i="40"/>
  <c r="H32" i="40"/>
  <c r="J32" i="40"/>
  <c r="M32" i="40"/>
  <c r="H33" i="40"/>
  <c r="J33" i="40" s="1"/>
  <c r="M33" i="40"/>
  <c r="H34" i="40"/>
  <c r="J34" i="40"/>
  <c r="M34" i="40"/>
  <c r="H35" i="40"/>
  <c r="J35" i="40"/>
  <c r="M35" i="40"/>
  <c r="H36" i="40"/>
  <c r="J36" i="40"/>
  <c r="M36" i="40"/>
  <c r="F37" i="40"/>
  <c r="G37" i="40"/>
  <c r="I37" i="40"/>
  <c r="K37" i="40"/>
  <c r="L37" i="40"/>
  <c r="N37" i="40"/>
  <c r="H38" i="40"/>
  <c r="J38" i="40"/>
  <c r="M38" i="40"/>
  <c r="H39" i="40"/>
  <c r="J39" i="40" s="1"/>
  <c r="J51" i="40" s="1"/>
  <c r="M39" i="40"/>
  <c r="H40" i="40"/>
  <c r="J40" i="40"/>
  <c r="M40" i="40"/>
  <c r="H41" i="40"/>
  <c r="J41" i="40"/>
  <c r="M41" i="40"/>
  <c r="M51" i="40" s="1"/>
  <c r="H42" i="40"/>
  <c r="J42" i="40"/>
  <c r="M42" i="40"/>
  <c r="H43" i="40"/>
  <c r="J43" i="40" s="1"/>
  <c r="M43" i="40"/>
  <c r="H44" i="40"/>
  <c r="J44" i="40"/>
  <c r="M44" i="40"/>
  <c r="H45" i="40"/>
  <c r="J45" i="40"/>
  <c r="M45" i="40"/>
  <c r="H46" i="40"/>
  <c r="J46" i="40"/>
  <c r="M46" i="40"/>
  <c r="H47" i="40"/>
  <c r="J47" i="40" s="1"/>
  <c r="M47" i="40"/>
  <c r="H48" i="40"/>
  <c r="J48" i="40"/>
  <c r="M48" i="40"/>
  <c r="H49" i="40"/>
  <c r="J49" i="40"/>
  <c r="M49" i="40"/>
  <c r="H50" i="40"/>
  <c r="J50" i="40"/>
  <c r="M50" i="40"/>
  <c r="F51" i="40"/>
  <c r="G51" i="40"/>
  <c r="I51" i="40"/>
  <c r="K51" i="40"/>
  <c r="L51" i="40"/>
  <c r="N51" i="40"/>
  <c r="G53" i="40"/>
  <c r="I53" i="40"/>
  <c r="K53" i="40"/>
  <c r="L53" i="40"/>
  <c r="H53" i="41" l="1"/>
  <c r="M53" i="41"/>
  <c r="J10" i="41"/>
  <c r="J23" i="41" s="1"/>
  <c r="J53" i="41" s="1"/>
  <c r="H37" i="41"/>
  <c r="J38" i="41"/>
  <c r="J51" i="41" s="1"/>
  <c r="M53" i="40"/>
  <c r="J37" i="40"/>
  <c r="J53" i="40" s="1"/>
  <c r="H51" i="40"/>
  <c r="H37" i="40"/>
  <c r="H23" i="40"/>
  <c r="H53" i="40" s="1"/>
  <c r="N51" i="39" l="1"/>
  <c r="L51" i="39"/>
  <c r="K51" i="39"/>
  <c r="I51" i="39"/>
  <c r="G51" i="39"/>
  <c r="F51" i="39"/>
  <c r="M50" i="39"/>
  <c r="J50" i="39"/>
  <c r="H50" i="39"/>
  <c r="M49" i="39"/>
  <c r="H49" i="39"/>
  <c r="J49" i="39" s="1"/>
  <c r="M48" i="39"/>
  <c r="J48" i="39"/>
  <c r="H48" i="39"/>
  <c r="M47" i="39"/>
  <c r="H47" i="39"/>
  <c r="J47" i="39" s="1"/>
  <c r="M46" i="39"/>
  <c r="J46" i="39"/>
  <c r="H46" i="39"/>
  <c r="M45" i="39"/>
  <c r="H45" i="39"/>
  <c r="J45" i="39" s="1"/>
  <c r="M44" i="39"/>
  <c r="J44" i="39"/>
  <c r="H44" i="39"/>
  <c r="M43" i="39"/>
  <c r="H43" i="39"/>
  <c r="J43" i="39" s="1"/>
  <c r="M42" i="39"/>
  <c r="J42" i="39"/>
  <c r="H42" i="39"/>
  <c r="M41" i="39"/>
  <c r="H41" i="39"/>
  <c r="J41" i="39" s="1"/>
  <c r="M40" i="39"/>
  <c r="J40" i="39"/>
  <c r="H40" i="39"/>
  <c r="M39" i="39"/>
  <c r="H39" i="39"/>
  <c r="J39" i="39" s="1"/>
  <c r="M38" i="39"/>
  <c r="M51" i="39" s="1"/>
  <c r="J38" i="39"/>
  <c r="H38" i="39"/>
  <c r="N37" i="39"/>
  <c r="L37" i="39"/>
  <c r="K37" i="39"/>
  <c r="I37" i="39"/>
  <c r="G37" i="39"/>
  <c r="F37" i="39"/>
  <c r="M36" i="39"/>
  <c r="J36" i="39"/>
  <c r="H36" i="39"/>
  <c r="M35" i="39"/>
  <c r="H35" i="39"/>
  <c r="J35" i="39" s="1"/>
  <c r="M34" i="39"/>
  <c r="J34" i="39"/>
  <c r="H34" i="39"/>
  <c r="M33" i="39"/>
  <c r="H33" i="39"/>
  <c r="J33" i="39" s="1"/>
  <c r="M32" i="39"/>
  <c r="J32" i="39"/>
  <c r="H32" i="39"/>
  <c r="M31" i="39"/>
  <c r="H31" i="39"/>
  <c r="J31" i="39" s="1"/>
  <c r="M30" i="39"/>
  <c r="J30" i="39"/>
  <c r="H30" i="39"/>
  <c r="M29" i="39"/>
  <c r="H29" i="39"/>
  <c r="J29" i="39" s="1"/>
  <c r="M28" i="39"/>
  <c r="J28" i="39"/>
  <c r="H28" i="39"/>
  <c r="M27" i="39"/>
  <c r="H27" i="39"/>
  <c r="J27" i="39" s="1"/>
  <c r="M26" i="39"/>
  <c r="J26" i="39"/>
  <c r="H26" i="39"/>
  <c r="M25" i="39"/>
  <c r="H25" i="39"/>
  <c r="J25" i="39" s="1"/>
  <c r="M24" i="39"/>
  <c r="M37" i="39" s="1"/>
  <c r="J24" i="39"/>
  <c r="H24" i="39"/>
  <c r="N23" i="39"/>
  <c r="N53" i="39" s="1"/>
  <c r="L23" i="39"/>
  <c r="L53" i="39" s="1"/>
  <c r="K23" i="39"/>
  <c r="K53" i="39" s="1"/>
  <c r="I23" i="39"/>
  <c r="I53" i="39" s="1"/>
  <c r="G23" i="39"/>
  <c r="G53" i="39" s="1"/>
  <c r="F23" i="39"/>
  <c r="F53" i="39" s="1"/>
  <c r="M22" i="39"/>
  <c r="J22" i="39"/>
  <c r="H22" i="39"/>
  <c r="M21" i="39"/>
  <c r="H21" i="39"/>
  <c r="J21" i="39" s="1"/>
  <c r="M20" i="39"/>
  <c r="J20" i="39"/>
  <c r="H20" i="39"/>
  <c r="M19" i="39"/>
  <c r="H19" i="39"/>
  <c r="J19" i="39" s="1"/>
  <c r="M18" i="39"/>
  <c r="J18" i="39"/>
  <c r="H18" i="39"/>
  <c r="M17" i="39"/>
  <c r="H17" i="39"/>
  <c r="J17" i="39" s="1"/>
  <c r="M16" i="39"/>
  <c r="J16" i="39"/>
  <c r="H16" i="39"/>
  <c r="M15" i="39"/>
  <c r="H15" i="39"/>
  <c r="J15" i="39" s="1"/>
  <c r="M14" i="39"/>
  <c r="J14" i="39"/>
  <c r="H14" i="39"/>
  <c r="M13" i="39"/>
  <c r="H13" i="39"/>
  <c r="H23" i="39" s="1"/>
  <c r="M12" i="39"/>
  <c r="J12" i="39"/>
  <c r="H12" i="39"/>
  <c r="M11" i="39"/>
  <c r="H11" i="39"/>
  <c r="J11" i="39" s="1"/>
  <c r="M10" i="39"/>
  <c r="M23" i="39" s="1"/>
  <c r="M53" i="39" s="1"/>
  <c r="J10" i="39"/>
  <c r="H10" i="39"/>
  <c r="J51" i="39" l="1"/>
  <c r="J37" i="39"/>
  <c r="H37" i="39"/>
  <c r="H51" i="39"/>
  <c r="H53" i="39" s="1"/>
  <c r="J13" i="39"/>
  <c r="J23" i="39" s="1"/>
  <c r="J53" i="39" s="1"/>
  <c r="I53" i="38" l="1"/>
  <c r="M52" i="38"/>
  <c r="N51" i="38"/>
  <c r="L51" i="38"/>
  <c r="K51" i="38"/>
  <c r="I51" i="38"/>
  <c r="G51" i="38"/>
  <c r="F51" i="38"/>
  <c r="M50" i="38"/>
  <c r="H50" i="38"/>
  <c r="J50" i="38" s="1"/>
  <c r="M49" i="38"/>
  <c r="H49" i="38"/>
  <c r="J49" i="38" s="1"/>
  <c r="M48" i="38"/>
  <c r="J48" i="38"/>
  <c r="H48" i="38"/>
  <c r="M47" i="38"/>
  <c r="J47" i="38"/>
  <c r="H47" i="38"/>
  <c r="M46" i="38"/>
  <c r="H46" i="38"/>
  <c r="J46" i="38" s="1"/>
  <c r="M45" i="38"/>
  <c r="H45" i="38"/>
  <c r="J45" i="38" s="1"/>
  <c r="M44" i="38"/>
  <c r="J44" i="38"/>
  <c r="H44" i="38"/>
  <c r="M43" i="38"/>
  <c r="J43" i="38"/>
  <c r="H43" i="38"/>
  <c r="M42" i="38"/>
  <c r="H42" i="38"/>
  <c r="J42" i="38" s="1"/>
  <c r="M41" i="38"/>
  <c r="H41" i="38"/>
  <c r="J41" i="38" s="1"/>
  <c r="M40" i="38"/>
  <c r="J40" i="38"/>
  <c r="H40" i="38"/>
  <c r="M39" i="38"/>
  <c r="J39" i="38"/>
  <c r="H39" i="38"/>
  <c r="M38" i="38"/>
  <c r="M51" i="38" s="1"/>
  <c r="H38" i="38"/>
  <c r="H51" i="38" s="1"/>
  <c r="N37" i="38"/>
  <c r="L37" i="38"/>
  <c r="K37" i="38"/>
  <c r="I37" i="38"/>
  <c r="G37" i="38"/>
  <c r="F37" i="38"/>
  <c r="M36" i="38"/>
  <c r="H36" i="38"/>
  <c r="J36" i="38" s="1"/>
  <c r="M35" i="38"/>
  <c r="H35" i="38"/>
  <c r="J35" i="38" s="1"/>
  <c r="M34" i="38"/>
  <c r="J34" i="38"/>
  <c r="H34" i="38"/>
  <c r="M33" i="38"/>
  <c r="J33" i="38"/>
  <c r="H33" i="38"/>
  <c r="M32" i="38"/>
  <c r="H32" i="38"/>
  <c r="J32" i="38" s="1"/>
  <c r="M31" i="38"/>
  <c r="H31" i="38"/>
  <c r="J31" i="38" s="1"/>
  <c r="M30" i="38"/>
  <c r="J30" i="38"/>
  <c r="H30" i="38"/>
  <c r="M29" i="38"/>
  <c r="J29" i="38"/>
  <c r="H29" i="38"/>
  <c r="M28" i="38"/>
  <c r="H28" i="38"/>
  <c r="J28" i="38" s="1"/>
  <c r="M27" i="38"/>
  <c r="H27" i="38"/>
  <c r="J27" i="38" s="1"/>
  <c r="M26" i="38"/>
  <c r="J26" i="38"/>
  <c r="H26" i="38"/>
  <c r="M25" i="38"/>
  <c r="H25" i="38"/>
  <c r="J25" i="38" s="1"/>
  <c r="M24" i="38"/>
  <c r="M37" i="38" s="1"/>
  <c r="H24" i="38"/>
  <c r="J24" i="38" s="1"/>
  <c r="N23" i="38"/>
  <c r="N53" i="38" s="1"/>
  <c r="L23" i="38"/>
  <c r="L53" i="38" s="1"/>
  <c r="K23" i="38"/>
  <c r="K53" i="38" s="1"/>
  <c r="I23" i="38"/>
  <c r="G23" i="38"/>
  <c r="G53" i="38" s="1"/>
  <c r="F23" i="38"/>
  <c r="F53" i="38" s="1"/>
  <c r="M22" i="38"/>
  <c r="H22" i="38"/>
  <c r="J22" i="38" s="1"/>
  <c r="M21" i="38"/>
  <c r="H21" i="38"/>
  <c r="J21" i="38" s="1"/>
  <c r="M20" i="38"/>
  <c r="J20" i="38"/>
  <c r="H20" i="38"/>
  <c r="M19" i="38"/>
  <c r="H19" i="38"/>
  <c r="J19" i="38" s="1"/>
  <c r="M18" i="38"/>
  <c r="H18" i="38"/>
  <c r="J18" i="38" s="1"/>
  <c r="M17" i="38"/>
  <c r="H17" i="38"/>
  <c r="J17" i="38" s="1"/>
  <c r="M16" i="38"/>
  <c r="J16" i="38"/>
  <c r="H16" i="38"/>
  <c r="M15" i="38"/>
  <c r="H15" i="38"/>
  <c r="J15" i="38" s="1"/>
  <c r="M14" i="38"/>
  <c r="H14" i="38"/>
  <c r="J14" i="38" s="1"/>
  <c r="M13" i="38"/>
  <c r="H13" i="38"/>
  <c r="J13" i="38" s="1"/>
  <c r="M12" i="38"/>
  <c r="J12" i="38"/>
  <c r="H12" i="38"/>
  <c r="M11" i="38"/>
  <c r="H11" i="38"/>
  <c r="J11" i="38" s="1"/>
  <c r="M10" i="38"/>
  <c r="M23" i="38" s="1"/>
  <c r="M53" i="38" s="1"/>
  <c r="H10" i="38"/>
  <c r="H23" i="38" s="1"/>
  <c r="L53" i="37"/>
  <c r="M52" i="37"/>
  <c r="N51" i="37"/>
  <c r="L51" i="37"/>
  <c r="K51" i="37"/>
  <c r="I51" i="37"/>
  <c r="G51" i="37"/>
  <c r="F51" i="37"/>
  <c r="M50" i="37"/>
  <c r="H50" i="37"/>
  <c r="J50" i="37" s="1"/>
  <c r="M49" i="37"/>
  <c r="H49" i="37"/>
  <c r="J49" i="37" s="1"/>
  <c r="M48" i="37"/>
  <c r="J48" i="37"/>
  <c r="H48" i="37"/>
  <c r="M47" i="37"/>
  <c r="H47" i="37"/>
  <c r="J47" i="37" s="1"/>
  <c r="M46" i="37"/>
  <c r="H46" i="37"/>
  <c r="J46" i="37" s="1"/>
  <c r="M45" i="37"/>
  <c r="H45" i="37"/>
  <c r="J45" i="37" s="1"/>
  <c r="M44" i="37"/>
  <c r="J44" i="37"/>
  <c r="H44" i="37"/>
  <c r="M43" i="37"/>
  <c r="H43" i="37"/>
  <c r="J43" i="37" s="1"/>
  <c r="M42" i="37"/>
  <c r="H42" i="37"/>
  <c r="J42" i="37" s="1"/>
  <c r="M41" i="37"/>
  <c r="J41" i="37"/>
  <c r="H41" i="37"/>
  <c r="M40" i="37"/>
  <c r="J40" i="37"/>
  <c r="H40" i="37"/>
  <c r="M39" i="37"/>
  <c r="H39" i="37"/>
  <c r="J39" i="37" s="1"/>
  <c r="M38" i="37"/>
  <c r="M51" i="37" s="1"/>
  <c r="H38" i="37"/>
  <c r="H51" i="37" s="1"/>
  <c r="N37" i="37"/>
  <c r="L37" i="37"/>
  <c r="K37" i="37"/>
  <c r="I37" i="37"/>
  <c r="G37" i="37"/>
  <c r="F37" i="37"/>
  <c r="M36" i="37"/>
  <c r="H36" i="37"/>
  <c r="J36" i="37" s="1"/>
  <c r="M35" i="37"/>
  <c r="J35" i="37"/>
  <c r="H35" i="37"/>
  <c r="M34" i="37"/>
  <c r="J34" i="37"/>
  <c r="H34" i="37"/>
  <c r="M33" i="37"/>
  <c r="H33" i="37"/>
  <c r="J33" i="37" s="1"/>
  <c r="M32" i="37"/>
  <c r="H32" i="37"/>
  <c r="J32" i="37" s="1"/>
  <c r="M31" i="37"/>
  <c r="J31" i="37"/>
  <c r="H31" i="37"/>
  <c r="M30" i="37"/>
  <c r="J30" i="37"/>
  <c r="H30" i="37"/>
  <c r="M29" i="37"/>
  <c r="H29" i="37"/>
  <c r="J29" i="37" s="1"/>
  <c r="M28" i="37"/>
  <c r="H28" i="37"/>
  <c r="J28" i="37" s="1"/>
  <c r="M27" i="37"/>
  <c r="J27" i="37"/>
  <c r="H27" i="37"/>
  <c r="M26" i="37"/>
  <c r="J26" i="37"/>
  <c r="H26" i="37"/>
  <c r="M25" i="37"/>
  <c r="H25" i="37"/>
  <c r="J25" i="37" s="1"/>
  <c r="M24" i="37"/>
  <c r="M37" i="37" s="1"/>
  <c r="H24" i="37"/>
  <c r="H37" i="37" s="1"/>
  <c r="N23" i="37"/>
  <c r="N53" i="37" s="1"/>
  <c r="L23" i="37"/>
  <c r="K23" i="37"/>
  <c r="K53" i="37" s="1"/>
  <c r="I23" i="37"/>
  <c r="I53" i="37" s="1"/>
  <c r="G23" i="37"/>
  <c r="G53" i="37" s="1"/>
  <c r="F23" i="37"/>
  <c r="F53" i="37" s="1"/>
  <c r="M22" i="37"/>
  <c r="H22" i="37"/>
  <c r="J22" i="37" s="1"/>
  <c r="M21" i="37"/>
  <c r="J21" i="37"/>
  <c r="H21" i="37"/>
  <c r="M20" i="37"/>
  <c r="J20" i="37"/>
  <c r="H20" i="37"/>
  <c r="M19" i="37"/>
  <c r="H19" i="37"/>
  <c r="J19" i="37" s="1"/>
  <c r="M18" i="37"/>
  <c r="H18" i="37"/>
  <c r="J18" i="37" s="1"/>
  <c r="M17" i="37"/>
  <c r="J17" i="37"/>
  <c r="H17" i="37"/>
  <c r="M16" i="37"/>
  <c r="J16" i="37"/>
  <c r="H16" i="37"/>
  <c r="M15" i="37"/>
  <c r="H15" i="37"/>
  <c r="J15" i="37" s="1"/>
  <c r="M14" i="37"/>
  <c r="H14" i="37"/>
  <c r="J14" i="37" s="1"/>
  <c r="M13" i="37"/>
  <c r="J13" i="37"/>
  <c r="H13" i="37"/>
  <c r="M12" i="37"/>
  <c r="J12" i="37"/>
  <c r="H12" i="37"/>
  <c r="M11" i="37"/>
  <c r="H11" i="37"/>
  <c r="J11" i="37" s="1"/>
  <c r="M10" i="37"/>
  <c r="M23" i="37" s="1"/>
  <c r="H10" i="37"/>
  <c r="H23" i="37" s="1"/>
  <c r="H53" i="37" s="1"/>
  <c r="J37" i="38" l="1"/>
  <c r="H53" i="38"/>
  <c r="J10" i="38"/>
  <c r="J23" i="38" s="1"/>
  <c r="J53" i="38" s="1"/>
  <c r="H37" i="38"/>
  <c r="J38" i="38"/>
  <c r="J51" i="38" s="1"/>
  <c r="M53" i="37"/>
  <c r="J10" i="37"/>
  <c r="J23" i="37" s="1"/>
  <c r="J24" i="37"/>
  <c r="J37" i="37" s="1"/>
  <c r="J38" i="37"/>
  <c r="J51" i="37" s="1"/>
  <c r="L53" i="36"/>
  <c r="I53" i="36"/>
  <c r="M52" i="36"/>
  <c r="N51" i="36"/>
  <c r="L51" i="36"/>
  <c r="K51" i="36"/>
  <c r="I51" i="36"/>
  <c r="G51" i="36"/>
  <c r="F51" i="36"/>
  <c r="M50" i="36"/>
  <c r="H50" i="36"/>
  <c r="J50" i="36" s="1"/>
  <c r="M49" i="36"/>
  <c r="H49" i="36"/>
  <c r="J49" i="36" s="1"/>
  <c r="M48" i="36"/>
  <c r="J48" i="36"/>
  <c r="H48" i="36"/>
  <c r="M47" i="36"/>
  <c r="H47" i="36"/>
  <c r="J47" i="36" s="1"/>
  <c r="M46" i="36"/>
  <c r="H46" i="36"/>
  <c r="J46" i="36" s="1"/>
  <c r="M45" i="36"/>
  <c r="H45" i="36"/>
  <c r="J45" i="36" s="1"/>
  <c r="M44" i="36"/>
  <c r="J44" i="36"/>
  <c r="H44" i="36"/>
  <c r="M43" i="36"/>
  <c r="H43" i="36"/>
  <c r="J43" i="36" s="1"/>
  <c r="M42" i="36"/>
  <c r="H42" i="36"/>
  <c r="J42" i="36" s="1"/>
  <c r="M41" i="36"/>
  <c r="H41" i="36"/>
  <c r="J41" i="36" s="1"/>
  <c r="M40" i="36"/>
  <c r="J40" i="36"/>
  <c r="H40" i="36"/>
  <c r="M39" i="36"/>
  <c r="H39" i="36"/>
  <c r="J39" i="36" s="1"/>
  <c r="M38" i="36"/>
  <c r="M51" i="36" s="1"/>
  <c r="H38" i="36"/>
  <c r="H51" i="36" s="1"/>
  <c r="N37" i="36"/>
  <c r="L37" i="36"/>
  <c r="K37" i="36"/>
  <c r="I37" i="36"/>
  <c r="G37" i="36"/>
  <c r="F37" i="36"/>
  <c r="M36" i="36"/>
  <c r="H36" i="36"/>
  <c r="J36" i="36" s="1"/>
  <c r="M35" i="36"/>
  <c r="H35" i="36"/>
  <c r="J35" i="36" s="1"/>
  <c r="M34" i="36"/>
  <c r="J34" i="36"/>
  <c r="H34" i="36"/>
  <c r="M33" i="36"/>
  <c r="H33" i="36"/>
  <c r="J33" i="36" s="1"/>
  <c r="M32" i="36"/>
  <c r="H32" i="36"/>
  <c r="J32" i="36" s="1"/>
  <c r="M31" i="36"/>
  <c r="H31" i="36"/>
  <c r="J31" i="36" s="1"/>
  <c r="M30" i="36"/>
  <c r="J30" i="36"/>
  <c r="H30" i="36"/>
  <c r="M29" i="36"/>
  <c r="H29" i="36"/>
  <c r="J29" i="36" s="1"/>
  <c r="M28" i="36"/>
  <c r="H28" i="36"/>
  <c r="J28" i="36" s="1"/>
  <c r="M27" i="36"/>
  <c r="H27" i="36"/>
  <c r="J27" i="36" s="1"/>
  <c r="M26" i="36"/>
  <c r="J26" i="36"/>
  <c r="H26" i="36"/>
  <c r="M25" i="36"/>
  <c r="H25" i="36"/>
  <c r="J25" i="36" s="1"/>
  <c r="M24" i="36"/>
  <c r="M37" i="36" s="1"/>
  <c r="H24" i="36"/>
  <c r="H37" i="36" s="1"/>
  <c r="N23" i="36"/>
  <c r="N53" i="36" s="1"/>
  <c r="L23" i="36"/>
  <c r="K23" i="36"/>
  <c r="K53" i="36" s="1"/>
  <c r="I23" i="36"/>
  <c r="G23" i="36"/>
  <c r="G53" i="36" s="1"/>
  <c r="F23" i="36"/>
  <c r="F53" i="36" s="1"/>
  <c r="M22" i="36"/>
  <c r="H22" i="36"/>
  <c r="J22" i="36" s="1"/>
  <c r="M21" i="36"/>
  <c r="H21" i="36"/>
  <c r="J21" i="36" s="1"/>
  <c r="M20" i="36"/>
  <c r="J20" i="36"/>
  <c r="H20" i="36"/>
  <c r="M19" i="36"/>
  <c r="H19" i="36"/>
  <c r="J19" i="36" s="1"/>
  <c r="M18" i="36"/>
  <c r="H18" i="36"/>
  <c r="J18" i="36" s="1"/>
  <c r="M17" i="36"/>
  <c r="H17" i="36"/>
  <c r="J17" i="36" s="1"/>
  <c r="M16" i="36"/>
  <c r="J16" i="36"/>
  <c r="H16" i="36"/>
  <c r="M15" i="36"/>
  <c r="H15" i="36"/>
  <c r="J15" i="36" s="1"/>
  <c r="M14" i="36"/>
  <c r="H14" i="36"/>
  <c r="J14" i="36" s="1"/>
  <c r="M13" i="36"/>
  <c r="H13" i="36"/>
  <c r="J13" i="36" s="1"/>
  <c r="M12" i="36"/>
  <c r="J12" i="36"/>
  <c r="H12" i="36"/>
  <c r="M11" i="36"/>
  <c r="H11" i="36"/>
  <c r="J11" i="36" s="1"/>
  <c r="M10" i="36"/>
  <c r="M23" i="36" s="1"/>
  <c r="H10" i="36"/>
  <c r="H23" i="36" s="1"/>
  <c r="J53" i="37" l="1"/>
  <c r="H53" i="36"/>
  <c r="M53" i="36"/>
  <c r="J24" i="36"/>
  <c r="J37" i="36" s="1"/>
  <c r="J10" i="36"/>
  <c r="J23" i="36" s="1"/>
  <c r="J38" i="36"/>
  <c r="J51" i="36" s="1"/>
  <c r="J53" i="36" l="1"/>
  <c r="J41" i="34" l="1"/>
  <c r="K53" i="34"/>
  <c r="G53" i="34"/>
  <c r="M52" i="34"/>
  <c r="N51" i="34"/>
  <c r="L51" i="34"/>
  <c r="K51" i="34"/>
  <c r="I51" i="34"/>
  <c r="G51" i="34"/>
  <c r="F51" i="34"/>
  <c r="M50" i="34"/>
  <c r="J50" i="34"/>
  <c r="H50" i="34"/>
  <c r="M49" i="34"/>
  <c r="J49" i="34"/>
  <c r="H49" i="34"/>
  <c r="M48" i="34"/>
  <c r="H48" i="34"/>
  <c r="J48" i="34" s="1"/>
  <c r="M47" i="34"/>
  <c r="H47" i="34"/>
  <c r="J47" i="34" s="1"/>
  <c r="M46" i="34"/>
  <c r="J46" i="34"/>
  <c r="H46" i="34"/>
  <c r="M45" i="34"/>
  <c r="J45" i="34"/>
  <c r="H45" i="34"/>
  <c r="M44" i="34"/>
  <c r="H44" i="34"/>
  <c r="J44" i="34" s="1"/>
  <c r="M43" i="34"/>
  <c r="H43" i="34"/>
  <c r="J43" i="34" s="1"/>
  <c r="M42" i="34"/>
  <c r="J42" i="34"/>
  <c r="H42" i="34"/>
  <c r="M41" i="34"/>
  <c r="H41" i="34"/>
  <c r="M40" i="34"/>
  <c r="H40" i="34"/>
  <c r="J40" i="34" s="1"/>
  <c r="M39" i="34"/>
  <c r="H39" i="34"/>
  <c r="H51" i="34" s="1"/>
  <c r="M38" i="34"/>
  <c r="M51" i="34" s="1"/>
  <c r="J38" i="34"/>
  <c r="H38" i="34"/>
  <c r="N37" i="34"/>
  <c r="L37" i="34"/>
  <c r="K37" i="34"/>
  <c r="I37" i="34"/>
  <c r="G37" i="34"/>
  <c r="F37" i="34"/>
  <c r="M36" i="34"/>
  <c r="J36" i="34"/>
  <c r="H36" i="34"/>
  <c r="M35" i="34"/>
  <c r="J35" i="34"/>
  <c r="H35" i="34"/>
  <c r="M34" i="34"/>
  <c r="H34" i="34"/>
  <c r="J34" i="34" s="1"/>
  <c r="M33" i="34"/>
  <c r="H33" i="34"/>
  <c r="J33" i="34" s="1"/>
  <c r="M32" i="34"/>
  <c r="J32" i="34"/>
  <c r="H32" i="34"/>
  <c r="M31" i="34"/>
  <c r="J31" i="34"/>
  <c r="H31" i="34"/>
  <c r="M30" i="34"/>
  <c r="H30" i="34"/>
  <c r="J30" i="34" s="1"/>
  <c r="M29" i="34"/>
  <c r="H29" i="34"/>
  <c r="J29" i="34" s="1"/>
  <c r="M28" i="34"/>
  <c r="J28" i="34"/>
  <c r="H28" i="34"/>
  <c r="M27" i="34"/>
  <c r="J27" i="34"/>
  <c r="H27" i="34"/>
  <c r="M26" i="34"/>
  <c r="H26" i="34"/>
  <c r="J26" i="34" s="1"/>
  <c r="M25" i="34"/>
  <c r="H25" i="34"/>
  <c r="H37" i="34" s="1"/>
  <c r="M24" i="34"/>
  <c r="M37" i="34" s="1"/>
  <c r="J24" i="34"/>
  <c r="H24" i="34"/>
  <c r="N23" i="34"/>
  <c r="N53" i="34" s="1"/>
  <c r="L23" i="34"/>
  <c r="L53" i="34" s="1"/>
  <c r="K23" i="34"/>
  <c r="I23" i="34"/>
  <c r="I53" i="34" s="1"/>
  <c r="G23" i="34"/>
  <c r="F23" i="34"/>
  <c r="F53" i="34" s="1"/>
  <c r="M22" i="34"/>
  <c r="J22" i="34"/>
  <c r="H22" i="34"/>
  <c r="M21" i="34"/>
  <c r="J21" i="34"/>
  <c r="H21" i="34"/>
  <c r="M20" i="34"/>
  <c r="H20" i="34"/>
  <c r="J20" i="34" s="1"/>
  <c r="M19" i="34"/>
  <c r="H19" i="34"/>
  <c r="J19" i="34" s="1"/>
  <c r="M18" i="34"/>
  <c r="J18" i="34"/>
  <c r="H18" i="34"/>
  <c r="M17" i="34"/>
  <c r="J17" i="34"/>
  <c r="H17" i="34"/>
  <c r="M16" i="34"/>
  <c r="H16" i="34"/>
  <c r="J16" i="34" s="1"/>
  <c r="M15" i="34"/>
  <c r="H15" i="34"/>
  <c r="J15" i="34" s="1"/>
  <c r="M14" i="34"/>
  <c r="J14" i="34"/>
  <c r="H14" i="34"/>
  <c r="M13" i="34"/>
  <c r="J13" i="34"/>
  <c r="H13" i="34"/>
  <c r="M12" i="34"/>
  <c r="H12" i="34"/>
  <c r="J12" i="34" s="1"/>
  <c r="M11" i="34"/>
  <c r="H11" i="34"/>
  <c r="H23" i="34" s="1"/>
  <c r="M10" i="34"/>
  <c r="M23" i="34" s="1"/>
  <c r="J10" i="34"/>
  <c r="H10" i="34"/>
  <c r="M53" i="34" l="1"/>
  <c r="J23" i="34"/>
  <c r="H53" i="34"/>
  <c r="J11" i="34"/>
  <c r="J25" i="34"/>
  <c r="J37" i="34" s="1"/>
  <c r="J39" i="34"/>
  <c r="J51" i="34" s="1"/>
  <c r="J53" i="34" l="1"/>
  <c r="N51" i="33" l="1"/>
  <c r="L51" i="33"/>
  <c r="K51" i="33"/>
  <c r="I51" i="33"/>
  <c r="G51" i="33"/>
  <c r="F51" i="33"/>
  <c r="M50" i="33"/>
  <c r="H50" i="33"/>
  <c r="J50" i="33" s="1"/>
  <c r="M49" i="33"/>
  <c r="J49" i="33"/>
  <c r="H49" i="33"/>
  <c r="M48" i="33"/>
  <c r="H48" i="33"/>
  <c r="J48" i="33" s="1"/>
  <c r="M47" i="33"/>
  <c r="H47" i="33"/>
  <c r="J47" i="33" s="1"/>
  <c r="M46" i="33"/>
  <c r="H46" i="33"/>
  <c r="J46" i="33" s="1"/>
  <c r="M45" i="33"/>
  <c r="J45" i="33"/>
  <c r="H45" i="33"/>
  <c r="M44" i="33"/>
  <c r="H44" i="33"/>
  <c r="J44" i="33" s="1"/>
  <c r="M43" i="33"/>
  <c r="H43" i="33"/>
  <c r="J43" i="33" s="1"/>
  <c r="M42" i="33"/>
  <c r="H42" i="33"/>
  <c r="J42" i="33" s="1"/>
  <c r="M41" i="33"/>
  <c r="J41" i="33"/>
  <c r="H41" i="33"/>
  <c r="M40" i="33"/>
  <c r="H40" i="33"/>
  <c r="J40" i="33" s="1"/>
  <c r="M39" i="33"/>
  <c r="H39" i="33"/>
  <c r="J39" i="33" s="1"/>
  <c r="M38" i="33"/>
  <c r="M51" i="33" s="1"/>
  <c r="H38" i="33"/>
  <c r="H51" i="33" s="1"/>
  <c r="N37" i="33"/>
  <c r="L37" i="33"/>
  <c r="K37" i="33"/>
  <c r="I37" i="33"/>
  <c r="G37" i="33"/>
  <c r="F37" i="33"/>
  <c r="M36" i="33"/>
  <c r="H36" i="33"/>
  <c r="J36" i="33" s="1"/>
  <c r="M35" i="33"/>
  <c r="J35" i="33"/>
  <c r="H35" i="33"/>
  <c r="M34" i="33"/>
  <c r="H34" i="33"/>
  <c r="J34" i="33" s="1"/>
  <c r="M33" i="33"/>
  <c r="H33" i="33"/>
  <c r="J33" i="33" s="1"/>
  <c r="M32" i="33"/>
  <c r="H32" i="33"/>
  <c r="J32" i="33" s="1"/>
  <c r="M31" i="33"/>
  <c r="J31" i="33"/>
  <c r="H31" i="33"/>
  <c r="M30" i="33"/>
  <c r="H30" i="33"/>
  <c r="J30" i="33" s="1"/>
  <c r="M29" i="33"/>
  <c r="H29" i="33"/>
  <c r="J29" i="33" s="1"/>
  <c r="M28" i="33"/>
  <c r="H28" i="33"/>
  <c r="J28" i="33" s="1"/>
  <c r="M27" i="33"/>
  <c r="J27" i="33"/>
  <c r="H27" i="33"/>
  <c r="M26" i="33"/>
  <c r="H26" i="33"/>
  <c r="J26" i="33" s="1"/>
  <c r="M25" i="33"/>
  <c r="H25" i="33"/>
  <c r="J25" i="33" s="1"/>
  <c r="M24" i="33"/>
  <c r="M37" i="33" s="1"/>
  <c r="H24" i="33"/>
  <c r="H37" i="33" s="1"/>
  <c r="N23" i="33"/>
  <c r="L23" i="33"/>
  <c r="K23" i="33"/>
  <c r="I23" i="33"/>
  <c r="I53" i="33" s="1"/>
  <c r="G23" i="33"/>
  <c r="F23" i="33"/>
  <c r="F53" i="33" s="1"/>
  <c r="M22" i="33"/>
  <c r="H22" i="33"/>
  <c r="J22" i="33" s="1"/>
  <c r="M21" i="33"/>
  <c r="J21" i="33"/>
  <c r="H21" i="33"/>
  <c r="M20" i="33"/>
  <c r="H20" i="33"/>
  <c r="J20" i="33" s="1"/>
  <c r="M19" i="33"/>
  <c r="H19" i="33"/>
  <c r="J19" i="33" s="1"/>
  <c r="M18" i="33"/>
  <c r="H18" i="33"/>
  <c r="J18" i="33" s="1"/>
  <c r="M17" i="33"/>
  <c r="J17" i="33"/>
  <c r="H17" i="33"/>
  <c r="M16" i="33"/>
  <c r="H16" i="33"/>
  <c r="J16" i="33" s="1"/>
  <c r="M15" i="33"/>
  <c r="H15" i="33"/>
  <c r="J15" i="33" s="1"/>
  <c r="M14" i="33"/>
  <c r="H14" i="33"/>
  <c r="J14" i="33" s="1"/>
  <c r="M13" i="33"/>
  <c r="J13" i="33"/>
  <c r="H13" i="33"/>
  <c r="M12" i="33"/>
  <c r="H12" i="33"/>
  <c r="J12" i="33" s="1"/>
  <c r="M11" i="33"/>
  <c r="H11" i="33"/>
  <c r="J11" i="33" s="1"/>
  <c r="M10" i="33"/>
  <c r="M23" i="33" s="1"/>
  <c r="H10" i="33"/>
  <c r="H23" i="33" s="1"/>
  <c r="G53" i="33"/>
  <c r="K53" i="33"/>
  <c r="L53" i="33"/>
  <c r="N53" i="33"/>
  <c r="J10" i="33" l="1"/>
  <c r="J23" i="33" s="1"/>
  <c r="J53" i="33" s="1"/>
  <c r="J24" i="33"/>
  <c r="J37" i="33" s="1"/>
  <c r="J38" i="33"/>
  <c r="J51" i="33" s="1"/>
  <c r="M53" i="33"/>
  <c r="F23" i="47"/>
  <c r="G23" i="47"/>
  <c r="I23" i="47"/>
  <c r="K23" i="47"/>
  <c r="L23" i="47"/>
  <c r="N23" i="47"/>
  <c r="I37" i="47"/>
  <c r="F37" i="47"/>
  <c r="G37" i="47"/>
  <c r="H37" i="47"/>
  <c r="K37" i="47"/>
  <c r="L37" i="47"/>
  <c r="N37" i="47"/>
  <c r="F51" i="47"/>
  <c r="G51" i="47"/>
  <c r="I51" i="47"/>
  <c r="K51" i="47"/>
  <c r="L51" i="47"/>
  <c r="N51" i="47"/>
  <c r="G53" i="47"/>
  <c r="K53" i="47" l="1"/>
  <c r="N53" i="47"/>
  <c r="L53" i="47"/>
  <c r="F53" i="47"/>
  <c r="H53" i="33"/>
  <c r="M51" i="47"/>
  <c r="H51" i="47"/>
  <c r="H23" i="47"/>
  <c r="M23" i="47"/>
  <c r="J37" i="47"/>
  <c r="M37" i="47"/>
  <c r="J51" i="47"/>
  <c r="I53" i="47"/>
  <c r="M53" i="47"/>
  <c r="J23" i="47"/>
  <c r="G52" i="3"/>
  <c r="H52" i="3"/>
  <c r="I52" i="3"/>
  <c r="J52" i="3"/>
  <c r="K52" i="3"/>
  <c r="L52" i="3"/>
  <c r="N52" i="3"/>
  <c r="F52" i="3"/>
  <c r="N39" i="3"/>
  <c r="N40" i="3"/>
  <c r="N41" i="3"/>
  <c r="N42" i="3"/>
  <c r="N43" i="3"/>
  <c r="N44" i="3"/>
  <c r="N45" i="3"/>
  <c r="N46" i="3"/>
  <c r="N47" i="3"/>
  <c r="N48" i="3"/>
  <c r="N49" i="3"/>
  <c r="N50" i="3"/>
  <c r="N38" i="3"/>
  <c r="L39" i="3"/>
  <c r="L40" i="3"/>
  <c r="L41" i="3"/>
  <c r="L42" i="3"/>
  <c r="L43" i="3"/>
  <c r="L44" i="3"/>
  <c r="L45" i="3"/>
  <c r="L46" i="3"/>
  <c r="L47" i="3"/>
  <c r="L48" i="3"/>
  <c r="L49" i="3"/>
  <c r="L50" i="3"/>
  <c r="L38" i="3"/>
  <c r="K39" i="3"/>
  <c r="K40" i="3"/>
  <c r="K41" i="3"/>
  <c r="K42" i="3"/>
  <c r="K43" i="3"/>
  <c r="K44" i="3"/>
  <c r="K45" i="3"/>
  <c r="K46" i="3"/>
  <c r="K47" i="3"/>
  <c r="K48" i="3"/>
  <c r="K49" i="3"/>
  <c r="K50" i="3"/>
  <c r="K38" i="3"/>
  <c r="I39" i="3"/>
  <c r="I40" i="3"/>
  <c r="I41" i="3"/>
  <c r="I42" i="3"/>
  <c r="I43" i="3"/>
  <c r="I44" i="3"/>
  <c r="I45" i="3"/>
  <c r="I46" i="3"/>
  <c r="I47" i="3"/>
  <c r="I48" i="3"/>
  <c r="I49" i="3"/>
  <c r="I50" i="3"/>
  <c r="I38" i="3"/>
  <c r="G39" i="3"/>
  <c r="G40" i="3"/>
  <c r="G41" i="3"/>
  <c r="G42" i="3"/>
  <c r="G43" i="3"/>
  <c r="G44" i="3"/>
  <c r="G45" i="3"/>
  <c r="G46" i="3"/>
  <c r="G47" i="3"/>
  <c r="G48" i="3"/>
  <c r="G49" i="3"/>
  <c r="G50" i="3"/>
  <c r="G38" i="3"/>
  <c r="F39" i="3"/>
  <c r="F40" i="3"/>
  <c r="F41" i="3"/>
  <c r="F42" i="3"/>
  <c r="F43" i="3"/>
  <c r="F44" i="3"/>
  <c r="F45" i="3"/>
  <c r="F46" i="3"/>
  <c r="F47" i="3"/>
  <c r="F48" i="3"/>
  <c r="F49" i="3"/>
  <c r="F50" i="3"/>
  <c r="F38" i="3"/>
  <c r="N25" i="3"/>
  <c r="N26" i="3"/>
  <c r="N27" i="3"/>
  <c r="N28" i="3"/>
  <c r="N29" i="3"/>
  <c r="N30" i="3"/>
  <c r="N31" i="3"/>
  <c r="N32" i="3"/>
  <c r="N33" i="3"/>
  <c r="N34" i="3"/>
  <c r="N35" i="3"/>
  <c r="N36" i="3"/>
  <c r="N24" i="3"/>
  <c r="L25" i="3"/>
  <c r="L26" i="3"/>
  <c r="L27" i="3"/>
  <c r="L28" i="3"/>
  <c r="L29" i="3"/>
  <c r="L30" i="3"/>
  <c r="L31" i="3"/>
  <c r="L32" i="3"/>
  <c r="L33" i="3"/>
  <c r="L34" i="3"/>
  <c r="L35" i="3"/>
  <c r="L36" i="3"/>
  <c r="L24" i="3"/>
  <c r="K25" i="3"/>
  <c r="K26" i="3"/>
  <c r="K27" i="3"/>
  <c r="K28" i="3"/>
  <c r="K29" i="3"/>
  <c r="K30" i="3"/>
  <c r="K31" i="3"/>
  <c r="K32" i="3"/>
  <c r="K33" i="3"/>
  <c r="K34" i="3"/>
  <c r="K35" i="3"/>
  <c r="K36" i="3"/>
  <c r="K24" i="3"/>
  <c r="I25" i="3"/>
  <c r="I26" i="3"/>
  <c r="I27" i="3"/>
  <c r="I28" i="3"/>
  <c r="I29" i="3"/>
  <c r="I30" i="3"/>
  <c r="I31" i="3"/>
  <c r="I32" i="3"/>
  <c r="I33" i="3"/>
  <c r="I34" i="3"/>
  <c r="I35" i="3"/>
  <c r="I36" i="3"/>
  <c r="I24" i="3"/>
  <c r="G25" i="3"/>
  <c r="G26" i="3"/>
  <c r="G27" i="3"/>
  <c r="G28" i="3"/>
  <c r="G29" i="3"/>
  <c r="G30" i="3"/>
  <c r="G31" i="3"/>
  <c r="G32" i="3"/>
  <c r="G33" i="3"/>
  <c r="G34" i="3"/>
  <c r="G35" i="3"/>
  <c r="G36" i="3"/>
  <c r="G24" i="3"/>
  <c r="F25" i="3"/>
  <c r="F26" i="3"/>
  <c r="F27" i="3"/>
  <c r="F28" i="3"/>
  <c r="F29" i="3"/>
  <c r="F30" i="3"/>
  <c r="F31" i="3"/>
  <c r="F32" i="3"/>
  <c r="F33" i="3"/>
  <c r="F34" i="3"/>
  <c r="F35" i="3"/>
  <c r="F36" i="3"/>
  <c r="F24" i="3"/>
  <c r="N11" i="3"/>
  <c r="N12" i="3"/>
  <c r="N13" i="3"/>
  <c r="N14" i="3"/>
  <c r="N15" i="3"/>
  <c r="N16" i="3"/>
  <c r="N17" i="3"/>
  <c r="N18" i="3"/>
  <c r="N19" i="3"/>
  <c r="N20" i="3"/>
  <c r="N21" i="3"/>
  <c r="N22" i="3"/>
  <c r="N10" i="3"/>
  <c r="L11" i="3"/>
  <c r="L12" i="3"/>
  <c r="L13" i="3"/>
  <c r="L14" i="3"/>
  <c r="L15" i="3"/>
  <c r="L16" i="3"/>
  <c r="L17" i="3"/>
  <c r="L18" i="3"/>
  <c r="L19" i="3"/>
  <c r="L20" i="3"/>
  <c r="L21" i="3"/>
  <c r="L22" i="3"/>
  <c r="L10" i="3"/>
  <c r="I11" i="3"/>
  <c r="I12" i="3"/>
  <c r="I13" i="3"/>
  <c r="I14" i="3"/>
  <c r="I15" i="3"/>
  <c r="I16" i="3"/>
  <c r="I17" i="3"/>
  <c r="I18" i="3"/>
  <c r="I19" i="3"/>
  <c r="I20" i="3"/>
  <c r="I21" i="3"/>
  <c r="I22" i="3"/>
  <c r="I10" i="3"/>
  <c r="K11" i="3"/>
  <c r="K12" i="3"/>
  <c r="K13" i="3"/>
  <c r="K14" i="3"/>
  <c r="K15" i="3"/>
  <c r="K16" i="3"/>
  <c r="K17" i="3"/>
  <c r="K18" i="3"/>
  <c r="K19" i="3"/>
  <c r="K20" i="3"/>
  <c r="K21" i="3"/>
  <c r="K22" i="3"/>
  <c r="K10" i="3"/>
  <c r="G11" i="3"/>
  <c r="G12" i="3"/>
  <c r="G13" i="3"/>
  <c r="G14" i="3"/>
  <c r="G15" i="3"/>
  <c r="G16" i="3"/>
  <c r="G17" i="3"/>
  <c r="G18" i="3"/>
  <c r="G19" i="3"/>
  <c r="G20" i="3"/>
  <c r="G21" i="3"/>
  <c r="G22" i="3"/>
  <c r="G10" i="3"/>
  <c r="F11" i="3"/>
  <c r="F12" i="3"/>
  <c r="F13" i="3"/>
  <c r="F14" i="3"/>
  <c r="F15" i="3"/>
  <c r="F16" i="3"/>
  <c r="F17" i="3"/>
  <c r="F18" i="3"/>
  <c r="F19" i="3"/>
  <c r="F20" i="3"/>
  <c r="F21" i="3"/>
  <c r="F22" i="3"/>
  <c r="F10" i="3"/>
  <c r="J53" i="47" l="1"/>
  <c r="H53" i="47"/>
  <c r="M52" i="3"/>
  <c r="H25" i="3"/>
  <c r="J25" i="3" s="1"/>
  <c r="H26" i="3"/>
  <c r="J26" i="3" s="1"/>
  <c r="H27" i="3"/>
  <c r="J27" i="3" s="1"/>
  <c r="H28" i="3"/>
  <c r="J28" i="3" s="1"/>
  <c r="H29" i="3"/>
  <c r="J29" i="3" s="1"/>
  <c r="H30" i="3"/>
  <c r="J30" i="3" s="1"/>
  <c r="H31" i="3"/>
  <c r="J31" i="3" s="1"/>
  <c r="H32" i="3"/>
  <c r="J32" i="3" s="1"/>
  <c r="H33" i="3"/>
  <c r="J33" i="3" s="1"/>
  <c r="H34" i="3"/>
  <c r="J34" i="3" s="1"/>
  <c r="H35" i="3"/>
  <c r="J35" i="3" s="1"/>
  <c r="H36" i="3"/>
  <c r="J36" i="3" s="1"/>
  <c r="H38" i="3"/>
  <c r="J38" i="3" s="1"/>
  <c r="H39" i="3"/>
  <c r="J39" i="3" s="1"/>
  <c r="H40" i="3"/>
  <c r="J40" i="3" s="1"/>
  <c r="H41" i="3"/>
  <c r="J41" i="3" s="1"/>
  <c r="H42" i="3"/>
  <c r="J42" i="3" s="1"/>
  <c r="H43" i="3"/>
  <c r="J43" i="3" s="1"/>
  <c r="H44" i="3"/>
  <c r="J44" i="3" s="1"/>
  <c r="H45" i="3"/>
  <c r="J45" i="3" s="1"/>
  <c r="H46" i="3"/>
  <c r="J46" i="3" s="1"/>
  <c r="H47" i="3"/>
  <c r="J47" i="3" s="1"/>
  <c r="H48" i="3"/>
  <c r="J48" i="3" s="1"/>
  <c r="H49" i="3"/>
  <c r="J49" i="3" s="1"/>
  <c r="H50" i="3"/>
  <c r="J50" i="3" s="1"/>
  <c r="H24" i="3"/>
  <c r="H11" i="3"/>
  <c r="J11" i="3" s="1"/>
  <c r="H12" i="3"/>
  <c r="J12" i="3" s="1"/>
  <c r="H13" i="3"/>
  <c r="J13" i="3" s="1"/>
  <c r="H14" i="3"/>
  <c r="J14" i="3" s="1"/>
  <c r="H15" i="3"/>
  <c r="J15" i="3" s="1"/>
  <c r="H16" i="3"/>
  <c r="J16" i="3" s="1"/>
  <c r="H17" i="3"/>
  <c r="J17" i="3" s="1"/>
  <c r="H18" i="3"/>
  <c r="J18" i="3" s="1"/>
  <c r="H19" i="3"/>
  <c r="J19" i="3" s="1"/>
  <c r="H20" i="3"/>
  <c r="J20" i="3" s="1"/>
  <c r="H21" i="3"/>
  <c r="J21" i="3" s="1"/>
  <c r="H22" i="3"/>
  <c r="J22" i="3" s="1"/>
  <c r="H10" i="3"/>
  <c r="J10" i="3" s="1"/>
  <c r="K51" i="3"/>
  <c r="L51" i="3"/>
  <c r="N51" i="3"/>
  <c r="M39" i="3"/>
  <c r="M40" i="3"/>
  <c r="M41" i="3"/>
  <c r="M42" i="3"/>
  <c r="M43" i="3"/>
  <c r="M44" i="3"/>
  <c r="M45" i="3"/>
  <c r="M46" i="3"/>
  <c r="M47" i="3"/>
  <c r="M48" i="3"/>
  <c r="M49" i="3"/>
  <c r="M50" i="3"/>
  <c r="M38" i="3"/>
  <c r="K37" i="3"/>
  <c r="L37" i="3"/>
  <c r="N37" i="3"/>
  <c r="M25" i="3"/>
  <c r="M26" i="3"/>
  <c r="M27" i="3"/>
  <c r="M28" i="3"/>
  <c r="M29" i="3"/>
  <c r="M30" i="3"/>
  <c r="M31" i="3"/>
  <c r="M32" i="3"/>
  <c r="M33" i="3"/>
  <c r="M34" i="3"/>
  <c r="M35" i="3"/>
  <c r="M36" i="3"/>
  <c r="M24" i="3"/>
  <c r="M11" i="3"/>
  <c r="M12" i="3"/>
  <c r="M13" i="3"/>
  <c r="M14" i="3"/>
  <c r="M15" i="3"/>
  <c r="M16" i="3"/>
  <c r="M17" i="3"/>
  <c r="M18" i="3"/>
  <c r="M19" i="3"/>
  <c r="M20" i="3"/>
  <c r="M21" i="3"/>
  <c r="M22" i="3"/>
  <c r="K23" i="3"/>
  <c r="L23" i="3"/>
  <c r="N23" i="3"/>
  <c r="M10" i="3"/>
  <c r="F23" i="3"/>
  <c r="F37" i="3"/>
  <c r="F51" i="3"/>
  <c r="I23" i="3"/>
  <c r="I37" i="3"/>
  <c r="I51" i="3"/>
  <c r="G23" i="3"/>
  <c r="G37" i="3"/>
  <c r="G51" i="3"/>
  <c r="K53" i="3" l="1"/>
  <c r="H37" i="3"/>
  <c r="M51" i="3"/>
  <c r="G53" i="3"/>
  <c r="J51" i="3"/>
  <c r="H51" i="3"/>
  <c r="N53" i="3"/>
  <c r="L53" i="3"/>
  <c r="M37" i="3"/>
  <c r="I53" i="3"/>
  <c r="J24" i="3"/>
  <c r="J37" i="3" s="1"/>
  <c r="F53" i="3"/>
  <c r="M23" i="3"/>
  <c r="J23" i="3"/>
  <c r="H23" i="3"/>
  <c r="M53" i="3" l="1"/>
  <c r="H53" i="3"/>
  <c r="J53" i="3"/>
</calcChain>
</file>

<file path=xl/sharedStrings.xml><?xml version="1.0" encoding="utf-8"?>
<sst xmlns="http://schemas.openxmlformats.org/spreadsheetml/2006/main" count="2141" uniqueCount="90">
  <si>
    <t>C</t>
  </si>
  <si>
    <t>A</t>
  </si>
  <si>
    <t>N</t>
  </si>
  <si>
    <t>L</t>
  </si>
  <si>
    <t>I</t>
  </si>
  <si>
    <t>B</t>
  </si>
  <si>
    <t>S</t>
  </si>
  <si>
    <t>T</t>
  </si>
  <si>
    <t>É</t>
  </si>
  <si>
    <t>O</t>
  </si>
  <si>
    <t>U</t>
  </si>
  <si>
    <t>X</t>
  </si>
  <si>
    <t>R</t>
  </si>
  <si>
    <t>Ocupados</t>
  </si>
  <si>
    <t>Vagos</t>
  </si>
  <si>
    <t>Total</t>
  </si>
  <si>
    <t>Estáveis</t>
  </si>
  <si>
    <t>Não-Estáveis</t>
  </si>
  <si>
    <t>TOTAL ANALISTA</t>
  </si>
  <si>
    <t>TOTAL TÉCNICO</t>
  </si>
  <si>
    <t>TOTAL AUXILIAR</t>
  </si>
  <si>
    <t>F</t>
  </si>
  <si>
    <t>E</t>
  </si>
  <si>
    <t>Subtotal</t>
  </si>
  <si>
    <t xml:space="preserve"> RESOLUÇÃO 102 CNJ - ANEXO IV- QUANTITATIVO DE CARGOS E FUNÇÕES</t>
  </si>
  <si>
    <t>P</t>
  </si>
  <si>
    <t>M</t>
  </si>
  <si>
    <t>D</t>
  </si>
  <si>
    <t>Inativos e Pensionistas</t>
  </si>
  <si>
    <t>Beneficiários de Pensão</t>
  </si>
  <si>
    <t>Aposentados</t>
  </si>
  <si>
    <t>Instituidores de Pensão</t>
  </si>
  <si>
    <t>PODER JUDICIÁRIO</t>
  </si>
  <si>
    <t>UNIDADE:</t>
  </si>
  <si>
    <t>ÓRGÃO:</t>
  </si>
  <si>
    <t>Ativos</t>
  </si>
  <si>
    <t>Data de referência:</t>
  </si>
  <si>
    <t>PJ</t>
  </si>
  <si>
    <t>Observação: Os tribunais de justiça e de justiça militar deverão adaptar este anexo às respectivas estruturas de carreira.</t>
  </si>
  <si>
    <t>a) cargos efetivos do quadro de pessoal do órgão.</t>
  </si>
  <si>
    <t>TOTAL GERAL</t>
  </si>
  <si>
    <t>CARREIRA / CLASSE /
ESCOLARIDADE / PADRÃO</t>
  </si>
  <si>
    <t>TRIBUNAL REGIONAL DO TRABALHO DA 4ª REGIÃO</t>
  </si>
  <si>
    <t>Data de referência: 31/08/2015</t>
  </si>
  <si>
    <t>RESOLUÇÃO 102 CNJ - ANEXO IV- QUANTITATIVO DE CARGOS E FUNÇÕES</t>
  </si>
  <si>
    <t>UNIDADE: SECRETARIA DE GESTÃO DE PESSOAS</t>
  </si>
  <si>
    <t>ÓRGÃO: TRIBUNAL REGIONAL DO DA TRABAHO DA 15ª REGIÃO</t>
  </si>
  <si>
    <t>COORDENADORIA DE GESTÃO DE PESSOAS</t>
  </si>
  <si>
    <t>TRIBUNAL REGIONAL DO TRABALHO DA 22ª REGIÃO</t>
  </si>
  <si>
    <t>TRIBUNAL REGIONAL DO TRABALHO DA 1ª REGIÃO</t>
  </si>
  <si>
    <t>SECRETARIA DE GESTÃO DE PESSOAS</t>
  </si>
  <si>
    <t>TRT-3ª REGIÃO</t>
  </si>
  <si>
    <t>Tribunal Regional do Trabalho 10ª Região</t>
  </si>
  <si>
    <t>Coordenadoria de Pessoal e de Informações Funcionais</t>
  </si>
  <si>
    <t>TST</t>
  </si>
  <si>
    <t>Coordenadoria de Informações Funcionais</t>
  </si>
  <si>
    <t>TRIBUNAL REGIONAL DO TRABALHO DA 20ª REGIÃO</t>
  </si>
  <si>
    <t>TRIBUNAL REGIONAL DO TRABALHO DA 24ª REGIÃO</t>
  </si>
  <si>
    <t>TRIBUNAL REGIONAL DO TRABALHO DA 13ª REGIÃO</t>
  </si>
  <si>
    <t>ÓRGÃO: TRT14ª REGIÃO</t>
  </si>
  <si>
    <t>UNIDADE: Secretaria Gestão de Pessoas</t>
  </si>
  <si>
    <t>Consolidado da Justiça do Trabalho</t>
  </si>
  <si>
    <t>TRIBUNAL REGIONAL DO TRABALHO DA 2ª REGIÃO</t>
  </si>
  <si>
    <t>SECRETARIA DE PESSOAL</t>
  </si>
  <si>
    <t>TRIBUINAL REGIONAL DO TRABALHO DA 5ª RGIÃO</t>
  </si>
  <si>
    <t>04/2016</t>
  </si>
  <si>
    <t>TRIBUNAL REGIONAL DO TRABALHO DA SEXTA REGIÃO</t>
  </si>
  <si>
    <t>COORDENADORIA DE ADMINISTRAÇÃO DE PESSOAL/SECRETARIA DE GESTÃO DE PESSOAS</t>
  </si>
  <si>
    <t>ÓRGÃO: TRIBUNAL REGIONAL DO TRABALHO DA 7ª REGIÃO</t>
  </si>
  <si>
    <t>UNIDADE: SETOR DE INFORMAÇÕES FUNCIONAIS - DRH</t>
  </si>
  <si>
    <t>Data de referência: ABRIL/2016</t>
  </si>
  <si>
    <t>TRIBUNAL REGIONAL DO TRABALHO DA 9ª REGIÃO</t>
  </si>
  <si>
    <t>TRIBUNAL REGIONAL  DO TRABALHO DA 11ª REGIÃO</t>
  </si>
  <si>
    <t>SEÇÃO DE INFORMAÇÕES FUNCIONAIS-SGPES</t>
  </si>
  <si>
    <t>Data de referência: ABRIL/ 2016</t>
  </si>
  <si>
    <t>TRIBUNAL REGIONAL DO TRABALHO DA 12ª REGIÃO</t>
  </si>
  <si>
    <t>SAPPE – SERVIÇO DE ADMINISTRAÇÃO E PAGAMENTO DE PESSOAL</t>
  </si>
  <si>
    <t>Data de referência: 30/04/2016</t>
  </si>
  <si>
    <t>TRIBUNAL REGIONAL DO TRABALHO DA 16ª REGIÃO</t>
  </si>
  <si>
    <t>Tribunal Regional do Trabalho da 17ª Região</t>
  </si>
  <si>
    <t>Secretaria de Gestão de Pessoas</t>
  </si>
  <si>
    <t>Tribunal Regional do Trabalho da 18ª Região</t>
  </si>
  <si>
    <t>Secretaria de Gestão de Pessoas – SGPe</t>
  </si>
  <si>
    <t>TRT 19ª Região</t>
  </si>
  <si>
    <t>TRIBUNAL REGIONAL DO TRABALHO DA 21ª REGIÃO</t>
  </si>
  <si>
    <t>TRIBUNAL REGIONAL DO TRABALHO  DA 23ª REGIÃO</t>
  </si>
  <si>
    <t>SERVIÇO DE RECURSOS HUMANOS</t>
  </si>
  <si>
    <t>a) cargos efetivos do quadro de pessoal do órgão</t>
  </si>
  <si>
    <t>Data de referência: 31/04/2016</t>
  </si>
  <si>
    <t>Coordenadoria de Gestão de Pessoas CSJT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</si>
</sst>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43" formatCode="_-* #,##0.00_-;\-* #,##0.00_-;_-* &quot;-&quot;??_-;_-@_-"/>
    <numFmt numFmtId="164" formatCode="General_)"/>
    <numFmt numFmtId="165" formatCode="_(* #,##0.00_);_(* \(#,##0.00\);_(* \-??_);_(@_)"/>
    <numFmt numFmtId="166" formatCode="_(* #,##0_);_(* \(#,##0\);_(* \-_);_(@_)"/>
    <numFmt numFmtId="167" formatCode="\$#,##0\ ;&quot;($&quot;#,##0\)"/>
    <numFmt numFmtId="168" formatCode="0.000000"/>
    <numFmt numFmtId="169" formatCode="yyyy\:mm"/>
    <numFmt numFmtId="170" formatCode="_([$€-2]* #,##0.00_);_([$€-2]* \(#,##0.00\);_([$€-2]* \-??_)"/>
    <numFmt numFmtId="171" formatCode="0.0000000"/>
    <numFmt numFmtId="172" formatCode="_(&quot;R$ &quot;* #,##0.00_);_(&quot;R$ &quot;* \(#,##0.00\);_(&quot;R$ &quot;* \-??_);_(@_)"/>
    <numFmt numFmtId="173" formatCode="%#,#00"/>
    <numFmt numFmtId="174" formatCode="#.##000"/>
    <numFmt numFmtId="175" formatCode="#,##0.000000"/>
    <numFmt numFmtId="176" formatCode="_-* #,##0.00_-;\-* #,##0.00_-;_-* \-??_-;_-@_-"/>
    <numFmt numFmtId="177" formatCode="0.000"/>
    <numFmt numFmtId="178" formatCode="mm/yy"/>
    <numFmt numFmtId="179" formatCode="#.##0,"/>
    <numFmt numFmtId="180" formatCode="dd/mm/yy"/>
  </numFmts>
  <fonts count="70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  <charset val="1"/>
    </font>
    <font>
      <sz val="10"/>
      <name val="Courier New"/>
      <family val="3"/>
      <charset val="1"/>
    </font>
    <font>
      <sz val="8"/>
      <name val="SwitzerlandLight"/>
      <charset val="1"/>
    </font>
    <font>
      <sz val="7"/>
      <name val="Times New Roman"/>
      <family val="1"/>
      <charset val="1"/>
    </font>
    <font>
      <sz val="11"/>
      <color indexed="17"/>
      <name val="Calibri"/>
      <family val="2"/>
      <charset val="1"/>
    </font>
    <font>
      <sz val="8"/>
      <color indexed="24"/>
      <name val="Arial"/>
      <family val="2"/>
      <charset val="1"/>
    </font>
    <font>
      <b/>
      <sz val="14"/>
      <color indexed="24"/>
      <name val="Arial"/>
      <family val="2"/>
      <charset val="1"/>
    </font>
    <font>
      <sz val="1"/>
      <color indexed="8"/>
      <name val="Courier New"/>
      <family val="3"/>
      <charset val="1"/>
    </font>
    <font>
      <i/>
      <sz val="1"/>
      <color indexed="8"/>
      <name val="Courier New"/>
      <family val="3"/>
      <charset val="1"/>
    </font>
    <font>
      <b/>
      <sz val="9"/>
      <name val="Times New Roman"/>
      <family val="1"/>
      <charset val="1"/>
    </font>
    <font>
      <b/>
      <sz val="11"/>
      <color indexed="52"/>
      <name val="Calibri"/>
      <family val="2"/>
      <charset val="1"/>
    </font>
    <font>
      <b/>
      <sz val="11"/>
      <color indexed="9"/>
      <name val="Calibri"/>
      <family val="2"/>
      <charset val="1"/>
    </font>
    <font>
      <sz val="11"/>
      <color indexed="52"/>
      <name val="Calibri"/>
      <family val="2"/>
      <charset val="1"/>
    </font>
    <font>
      <sz val="12"/>
      <name val="Times New Roman"/>
      <family val="1"/>
      <charset val="1"/>
    </font>
    <font>
      <sz val="10"/>
      <name val="Times New Roman"/>
      <family val="1"/>
      <charset val="1"/>
    </font>
    <font>
      <sz val="11"/>
      <color indexed="20"/>
      <name val="Calibri"/>
      <family val="2"/>
      <charset val="1"/>
    </font>
    <font>
      <sz val="10"/>
      <name val="Courier New"/>
      <family val="3"/>
    </font>
    <font>
      <i/>
      <sz val="12"/>
      <name val="Times New Roman"/>
      <family val="1"/>
      <charset val="1"/>
    </font>
    <font>
      <sz val="11"/>
      <color indexed="60"/>
      <name val="Calibri"/>
      <family val="2"/>
      <charset val="1"/>
    </font>
    <font>
      <sz val="10"/>
      <name val="Arial"/>
      <family val="2"/>
      <charset val="1"/>
    </font>
    <font>
      <b/>
      <sz val="11"/>
      <color indexed="63"/>
      <name val="Calibri"/>
      <family val="2"/>
      <charset val="1"/>
    </font>
    <font>
      <sz val="10"/>
      <name val="MS Sans Serif"/>
      <family val="2"/>
      <charset val="1"/>
    </font>
    <font>
      <sz val="11"/>
      <color indexed="10"/>
      <name val="Calibri"/>
      <family val="2"/>
      <charset val="1"/>
    </font>
    <font>
      <i/>
      <sz val="11"/>
      <color indexed="23"/>
      <name val="Calibri"/>
      <family val="2"/>
      <charset val="1"/>
    </font>
    <font>
      <b/>
      <sz val="14"/>
      <name val="Times New Roman"/>
      <family val="1"/>
      <charset val="1"/>
    </font>
    <font>
      <b/>
      <sz val="1"/>
      <color indexed="8"/>
      <name val="Courier New"/>
      <family val="3"/>
      <charset val="1"/>
    </font>
    <font>
      <b/>
      <sz val="14"/>
      <name val="Times New Roman"/>
      <family val="1"/>
    </font>
    <font>
      <b/>
      <sz val="11"/>
      <color indexed="8"/>
      <name val="Calibri"/>
      <family val="2"/>
      <charset val="1"/>
    </font>
    <font>
      <b/>
      <sz val="15"/>
      <color indexed="56"/>
      <name val="Calibri"/>
      <family val="2"/>
      <charset val="1"/>
    </font>
    <font>
      <b/>
      <sz val="18"/>
      <color indexed="62"/>
      <name val="Cambria"/>
      <family val="2"/>
    </font>
    <font>
      <b/>
      <sz val="13"/>
      <color indexed="56"/>
      <name val="Calibri"/>
      <family val="2"/>
      <charset val="1"/>
    </font>
    <font>
      <b/>
      <sz val="11"/>
      <color indexed="56"/>
      <name val="Calibri"/>
      <family val="2"/>
      <charset val="1"/>
    </font>
    <font>
      <b/>
      <sz val="18"/>
      <color indexed="56"/>
      <name val="Cambria"/>
      <family val="2"/>
      <charset val="1"/>
    </font>
    <font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9"/>
      <name val="Arial"/>
      <family val="2"/>
      <charset val="1"/>
    </font>
    <font>
      <b/>
      <sz val="9"/>
      <name val="Arial"/>
      <family val="2"/>
      <charset val="1"/>
    </font>
    <font>
      <sz val="9"/>
      <color indexed="8"/>
      <name val="Arial"/>
      <family val="2"/>
      <charset val="1"/>
    </font>
    <font>
      <b/>
      <sz val="8"/>
      <name val="Arial"/>
      <family val="2"/>
    </font>
    <font>
      <b/>
      <sz val="9"/>
      <color rgb="FFFF0000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9"/>
      <color rgb="FFFF0000"/>
      <name val="Arial"/>
      <family val="2"/>
      <charset val="1"/>
    </font>
    <font>
      <b/>
      <sz val="9"/>
      <color indexed="10"/>
      <name val="Arial"/>
      <family val="2"/>
    </font>
    <font>
      <b/>
      <sz val="10"/>
      <name val="Arial"/>
      <family val="2"/>
    </font>
  </fonts>
  <fills count="47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D9D9D9"/>
        <bgColor rgb="FFCCCCFF"/>
      </patternFill>
    </fill>
    <fill>
      <patternFill patternType="solid">
        <fgColor indexed="9"/>
        <bgColor indexed="26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D9D9D9"/>
        <bgColor rgb="FFD9D9D9"/>
      </patternFill>
    </fill>
    <fill>
      <patternFill patternType="solid">
        <fgColor rgb="FFF2F2F2"/>
        <bgColor rgb="FFFFFFCC"/>
      </patternFill>
    </fill>
    <fill>
      <patternFill patternType="solid">
        <fgColor rgb="FFD9D9D9"/>
        <bgColor rgb="FFF2F2F2"/>
      </patternFill>
    </fill>
    <fill>
      <patternFill patternType="solid">
        <fgColor rgb="FFA6A6A6"/>
        <bgColor rgb="FFC0C0C0"/>
      </patternFill>
    </fill>
    <fill>
      <patternFill patternType="solid">
        <fgColor indexed="55"/>
        <bgColor indexed="64"/>
      </patternFill>
    </fill>
    <fill>
      <patternFill patternType="solid">
        <fgColor rgb="FFF2F2F2"/>
        <bgColor rgb="FFFFFFFF"/>
      </patternFill>
    </fill>
    <fill>
      <patternFill patternType="solid">
        <fgColor rgb="FFA6A6A6"/>
        <bgColor rgb="FF969696"/>
      </patternFill>
    </fill>
    <fill>
      <patternFill patternType="solid">
        <fgColor theme="0" tint="-0.249977111117893"/>
        <bgColor indexed="31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80">
    <border>
      <left/>
      <right/>
      <top/>
      <bottom/>
      <diagonal/>
    </border>
    <border>
      <left/>
      <right style="hair">
        <color indexed="8"/>
      </right>
      <top/>
      <bottom style="medium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hair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ck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ck">
        <color indexed="8"/>
      </left>
      <right style="thick">
        <color indexed="8"/>
      </right>
      <top style="thick">
        <color indexed="8"/>
      </top>
      <bottom style="thick">
        <color indexed="8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/>
      <top style="thick">
        <color indexed="8"/>
      </top>
      <bottom style="thick">
        <color indexed="8"/>
      </bottom>
      <diagonal/>
    </border>
    <border>
      <left style="thick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thick">
        <color indexed="8"/>
      </right>
      <top/>
      <bottom style="thick">
        <color indexed="8"/>
      </bottom>
      <diagonal/>
    </border>
    <border>
      <left/>
      <right/>
      <top style="thick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8"/>
      </left>
      <right/>
      <top/>
      <bottom/>
      <diagonal/>
    </border>
    <border>
      <left style="thick">
        <color indexed="8"/>
      </left>
      <right/>
      <top/>
      <bottom style="thick">
        <color indexed="8"/>
      </bottom>
      <diagonal/>
    </border>
    <border>
      <left style="thin">
        <color indexed="64"/>
      </left>
      <right style="thin">
        <color indexed="64"/>
      </right>
      <top/>
      <bottom style="thick">
        <color indexed="8"/>
      </bottom>
      <diagonal/>
    </border>
    <border>
      <left style="thick">
        <color indexed="8"/>
      </left>
      <right/>
      <top style="thick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85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22" fillId="3" borderId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22" fillId="4" borderId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22" fillId="5" borderId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5" borderId="0" applyNumberFormat="0" applyBorder="0" applyAlignment="0" applyProtection="0"/>
    <xf numFmtId="0" fontId="5" fillId="9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22" fillId="9" borderId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22" fillId="10" borderId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22" fillId="11" borderId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22" fillId="5" borderId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22" fillId="9" borderId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22" fillId="12" borderId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23" fillId="13" borderId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23" fillId="1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23" fillId="11" borderId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23" fillId="14" borderId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23" fillId="15" borderId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23" fillId="16" borderId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0" borderId="0" applyNumberFormat="0" applyBorder="0" applyAlignment="0" applyProtection="0"/>
    <xf numFmtId="164" fontId="24" fillId="0" borderId="1"/>
    <xf numFmtId="0" fontId="12" fillId="3" borderId="0" applyNumberFormat="0" applyBorder="0" applyAlignment="0" applyProtection="0"/>
    <xf numFmtId="164" fontId="25" fillId="0" borderId="0">
      <alignment vertical="top"/>
    </xf>
    <xf numFmtId="164" fontId="26" fillId="0" borderId="0">
      <alignment horizontal="right"/>
    </xf>
    <xf numFmtId="164" fontId="26" fillId="0" borderId="0">
      <alignment horizontal="left"/>
    </xf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27" fillId="4" borderId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2" fontId="30" fillId="0" borderId="0">
      <protection locked="0"/>
    </xf>
    <xf numFmtId="2" fontId="31" fillId="0" borderId="0">
      <protection locked="0"/>
    </xf>
    <xf numFmtId="0" fontId="28" fillId="0" borderId="0"/>
    <xf numFmtId="0" fontId="29" fillId="0" borderId="0"/>
    <xf numFmtId="0" fontId="8" fillId="8" borderId="2" applyNumberFormat="0" applyAlignment="0" applyProtection="0"/>
    <xf numFmtId="0" fontId="8" fillId="8" borderId="2" applyNumberFormat="0" applyAlignment="0" applyProtection="0"/>
    <xf numFmtId="0" fontId="8" fillId="8" borderId="2" applyNumberFormat="0" applyAlignment="0" applyProtection="0"/>
    <xf numFmtId="0" fontId="33" fillId="8" borderId="2"/>
    <xf numFmtId="0" fontId="8" fillId="8" borderId="2" applyNumberFormat="0" applyAlignment="0" applyProtection="0"/>
    <xf numFmtId="0" fontId="8" fillId="8" borderId="2" applyNumberFormat="0" applyAlignment="0" applyProtection="0"/>
    <xf numFmtId="0" fontId="32" fillId="0" borderId="0">
      <alignment vertical="center"/>
    </xf>
    <xf numFmtId="0" fontId="9" fillId="21" borderId="3" applyNumberFormat="0" applyAlignment="0" applyProtection="0"/>
    <xf numFmtId="0" fontId="9" fillId="21" borderId="3" applyNumberFormat="0" applyAlignment="0" applyProtection="0"/>
    <xf numFmtId="0" fontId="34" fillId="21" borderId="3"/>
    <xf numFmtId="0" fontId="9" fillId="21" borderId="3" applyNumberFormat="0" applyAlignment="0" applyProtection="0"/>
    <xf numFmtId="0" fontId="9" fillId="21" borderId="3" applyNumberFormat="0" applyAlignment="0" applyProtection="0"/>
    <xf numFmtId="0" fontId="10" fillId="0" borderId="4" applyNumberFormat="0" applyFill="0" applyAlignment="0" applyProtection="0"/>
    <xf numFmtId="0" fontId="10" fillId="0" borderId="4" applyNumberFormat="0" applyFill="0" applyAlignment="0" applyProtection="0"/>
    <xf numFmtId="0" fontId="35" fillId="0" borderId="4"/>
    <xf numFmtId="0" fontId="10" fillId="0" borderId="4" applyNumberFormat="0" applyFill="0" applyAlignment="0" applyProtection="0"/>
    <xf numFmtId="0" fontId="10" fillId="0" borderId="4" applyNumberFormat="0" applyFill="0" applyAlignment="0" applyProtection="0"/>
    <xf numFmtId="0" fontId="9" fillId="21" borderId="3" applyNumberFormat="0" applyAlignment="0" applyProtection="0"/>
    <xf numFmtId="4" fontId="22" fillId="0" borderId="0"/>
    <xf numFmtId="166" fontId="22" fillId="0" borderId="0"/>
    <xf numFmtId="165" fontId="4" fillId="0" borderId="0" applyBorder="0" applyAlignment="0" applyProtection="0"/>
    <xf numFmtId="165" fontId="4" fillId="0" borderId="0" applyBorder="0" applyAlignment="0" applyProtection="0"/>
    <xf numFmtId="40" fontId="22" fillId="0" borderId="0"/>
    <xf numFmtId="3" fontId="22" fillId="0" borderId="0"/>
    <xf numFmtId="0" fontId="22" fillId="0" borderId="0"/>
    <xf numFmtId="0" fontId="22" fillId="0" borderId="0"/>
    <xf numFmtId="167" fontId="22" fillId="0" borderId="0"/>
    <xf numFmtId="0" fontId="22" fillId="0" borderId="0"/>
    <xf numFmtId="0" fontId="22" fillId="0" borderId="0"/>
    <xf numFmtId="168" fontId="22" fillId="0" borderId="0"/>
    <xf numFmtId="169" fontId="22" fillId="0" borderId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23" fillId="17" borderId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23" fillId="18" borderId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23" fillId="19" borderId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23" fillId="14" borderId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23" fillId="15" borderId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23" fillId="20" borderId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11" fillId="7" borderId="2" applyNumberFormat="0" applyAlignment="0" applyProtection="0"/>
    <xf numFmtId="0" fontId="11" fillId="7" borderId="2" applyNumberFormat="0" applyAlignment="0" applyProtection="0"/>
    <xf numFmtId="0" fontId="11" fillId="7" borderId="2" applyNumberFormat="0" applyAlignment="0" applyProtection="0"/>
    <xf numFmtId="0" fontId="11" fillId="7" borderId="2" applyNumberFormat="0" applyAlignment="0" applyProtection="0"/>
    <xf numFmtId="0" fontId="11" fillId="8" borderId="2" applyNumberFormat="0" applyAlignment="0" applyProtection="0"/>
    <xf numFmtId="170" fontId="4" fillId="0" borderId="0" applyFill="0" applyBorder="0" applyAlignment="0" applyProtection="0"/>
    <xf numFmtId="0" fontId="4" fillId="0" borderId="0" applyFill="0" applyBorder="0" applyAlignment="0" applyProtection="0"/>
    <xf numFmtId="170" fontId="4" fillId="0" borderId="0" applyFill="0" applyBorder="0" applyAlignment="0" applyProtection="0"/>
    <xf numFmtId="0" fontId="16" fillId="0" borderId="0" applyNumberFormat="0" applyFill="0" applyBorder="0" applyAlignment="0" applyProtection="0"/>
    <xf numFmtId="0" fontId="36" fillId="0" borderId="5">
      <alignment horizontal="center"/>
    </xf>
    <xf numFmtId="2" fontId="22" fillId="0" borderId="0"/>
    <xf numFmtId="2" fontId="22" fillId="0" borderId="0"/>
    <xf numFmtId="0" fontId="37" fillId="0" borderId="0">
      <alignment horizontal="left"/>
    </xf>
    <xf numFmtId="0" fontId="7" fillId="4" borderId="0" applyNumberFormat="0" applyBorder="0" applyAlignment="0" applyProtection="0"/>
    <xf numFmtId="0" fontId="18" fillId="0" borderId="6" applyNumberFormat="0" applyFill="0" applyAlignment="0" applyProtection="0"/>
    <xf numFmtId="0" fontId="19" fillId="0" borderId="7" applyNumberFormat="0" applyFill="0" applyAlignment="0" applyProtection="0"/>
    <xf numFmtId="0" fontId="20" fillId="0" borderId="8" applyNumberFormat="0" applyFill="0" applyAlignment="0" applyProtection="0"/>
    <xf numFmtId="0" fontId="2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38" fillId="3" borderId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39" fillId="0" borderId="0"/>
    <xf numFmtId="0" fontId="11" fillId="7" borderId="2" applyNumberFormat="0" applyAlignment="0" applyProtection="0"/>
    <xf numFmtId="0" fontId="36" fillId="0" borderId="9">
      <alignment horizontal="center"/>
    </xf>
    <xf numFmtId="0" fontId="40" fillId="0" borderId="10">
      <alignment horizontal="center"/>
    </xf>
    <xf numFmtId="171" fontId="22" fillId="0" borderId="0"/>
    <xf numFmtId="0" fontId="10" fillId="0" borderId="4" applyNumberFormat="0" applyFill="0" applyAlignment="0" applyProtection="0"/>
    <xf numFmtId="165" fontId="22" fillId="0" borderId="0"/>
    <xf numFmtId="172" fontId="4" fillId="0" borderId="0" applyFill="0" applyBorder="0" applyAlignment="0" applyProtection="0"/>
    <xf numFmtId="167" fontId="22" fillId="0" borderId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41" fillId="22" borderId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6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22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23" borderId="11" applyNumberFormat="0" applyAlignment="0" applyProtection="0"/>
    <xf numFmtId="0" fontId="4" fillId="23" borderId="11" applyNumberFormat="0" applyAlignment="0" applyProtection="0"/>
    <xf numFmtId="0" fontId="4" fillId="23" borderId="11" applyNumberFormat="0" applyAlignment="0" applyProtection="0"/>
    <xf numFmtId="0" fontId="4" fillId="23" borderId="11" applyNumberFormat="0" applyAlignment="0" applyProtection="0"/>
    <xf numFmtId="0" fontId="4" fillId="23" borderId="11" applyNumberFormat="0" applyAlignment="0" applyProtection="0"/>
    <xf numFmtId="0" fontId="4" fillId="23" borderId="11" applyNumberFormat="0" applyAlignment="0" applyProtection="0"/>
    <xf numFmtId="0" fontId="14" fillId="8" borderId="12" applyNumberFormat="0" applyAlignment="0" applyProtection="0"/>
    <xf numFmtId="10" fontId="22" fillId="0" borderId="0"/>
    <xf numFmtId="173" fontId="30" fillId="0" borderId="0">
      <protection locked="0"/>
    </xf>
    <xf numFmtId="174" fontId="30" fillId="0" borderId="0">
      <protection locked="0"/>
    </xf>
    <xf numFmtId="9" fontId="4" fillId="0" borderId="0" applyFill="0" applyBorder="0" applyAlignment="0" applyProtection="0"/>
    <xf numFmtId="9" fontId="56" fillId="0" borderId="0" applyFont="0" applyFill="0" applyBorder="0" applyAlignment="0" applyProtection="0"/>
    <xf numFmtId="9" fontId="22" fillId="0" borderId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22" fillId="0" borderId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4" fillId="0" borderId="0" applyFill="0" applyBorder="0" applyAlignment="0" applyProtection="0"/>
    <xf numFmtId="0" fontId="26" fillId="0" borderId="0"/>
    <xf numFmtId="0" fontId="14" fillId="8" borderId="12" applyNumberFormat="0" applyAlignment="0" applyProtection="0"/>
    <xf numFmtId="0" fontId="14" fillId="8" borderId="12" applyNumberFormat="0" applyAlignment="0" applyProtection="0"/>
    <xf numFmtId="0" fontId="43" fillId="8" borderId="12"/>
    <xf numFmtId="0" fontId="14" fillId="8" borderId="12" applyNumberFormat="0" applyAlignment="0" applyProtection="0"/>
    <xf numFmtId="0" fontId="14" fillId="8" borderId="12" applyNumberFormat="0" applyAlignment="0" applyProtection="0"/>
    <xf numFmtId="38" fontId="22" fillId="0" borderId="0"/>
    <xf numFmtId="38" fontId="44" fillId="0" borderId="13"/>
    <xf numFmtId="175" fontId="42" fillId="0" borderId="0">
      <protection locked="0"/>
    </xf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22" fillId="0" borderId="0"/>
    <xf numFmtId="176" fontId="4" fillId="0" borderId="0" applyFill="0" applyBorder="0" applyAlignment="0" applyProtection="0"/>
    <xf numFmtId="165" fontId="4" fillId="0" borderId="0"/>
    <xf numFmtId="0" fontId="4" fillId="0" borderId="0"/>
    <xf numFmtId="165" fontId="4" fillId="0" borderId="0"/>
    <xf numFmtId="165" fontId="42" fillId="0" borderId="0"/>
    <xf numFmtId="165" fontId="4" fillId="0" borderId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45" fillId="0" borderId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46" fillId="0" borderId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177" fontId="22" fillId="0" borderId="0"/>
    <xf numFmtId="178" fontId="22" fillId="0" borderId="0"/>
    <xf numFmtId="0" fontId="17" fillId="0" borderId="0" applyNumberFormat="0" applyFill="0" applyBorder="0" applyAlignment="0" applyProtection="0"/>
    <xf numFmtId="0" fontId="47" fillId="0" borderId="14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51" fillId="0" borderId="6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52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9" fillId="0" borderId="7" applyNumberFormat="0" applyFill="0" applyAlignment="0" applyProtection="0"/>
    <xf numFmtId="0" fontId="19" fillId="0" borderId="7" applyNumberFormat="0" applyFill="0" applyAlignment="0" applyProtection="0"/>
    <xf numFmtId="0" fontId="53" fillId="0" borderId="7"/>
    <xf numFmtId="0" fontId="19" fillId="0" borderId="7" applyNumberFormat="0" applyFill="0" applyAlignment="0" applyProtection="0"/>
    <xf numFmtId="0" fontId="19" fillId="0" borderId="7" applyNumberFormat="0" applyFill="0" applyAlignment="0" applyProtection="0"/>
    <xf numFmtId="0" fontId="20" fillId="0" borderId="8" applyNumberFormat="0" applyFill="0" applyAlignment="0" applyProtection="0"/>
    <xf numFmtId="0" fontId="20" fillId="0" borderId="8" applyNumberFormat="0" applyFill="0" applyAlignment="0" applyProtection="0"/>
    <xf numFmtId="0" fontId="54" fillId="0" borderId="8"/>
    <xf numFmtId="0" fontId="20" fillId="0" borderId="8" applyNumberFormat="0" applyFill="0" applyAlignment="0" applyProtection="0"/>
    <xf numFmtId="0" fontId="20" fillId="0" borderId="8" applyNumberFormat="0" applyFill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54" fillId="0" borderId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55" fillId="0" borderId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49" fillId="0" borderId="15"/>
    <xf numFmtId="2" fontId="48" fillId="0" borderId="0">
      <protection locked="0"/>
    </xf>
    <xf numFmtId="2" fontId="48" fillId="0" borderId="0">
      <protection locked="0"/>
    </xf>
    <xf numFmtId="0" fontId="21" fillId="0" borderId="16" applyNumberFormat="0" applyFill="0" applyAlignment="0" applyProtection="0"/>
    <xf numFmtId="0" fontId="21" fillId="0" borderId="16" applyNumberFormat="0" applyFill="0" applyAlignment="0" applyProtection="0"/>
    <xf numFmtId="0" fontId="50" fillId="0" borderId="16"/>
    <xf numFmtId="0" fontId="21" fillId="0" borderId="16" applyNumberFormat="0" applyFill="0" applyAlignment="0" applyProtection="0"/>
    <xf numFmtId="0" fontId="21" fillId="0" borderId="16" applyNumberFormat="0" applyFill="0" applyAlignment="0" applyProtection="0"/>
    <xf numFmtId="174" fontId="30" fillId="0" borderId="0">
      <protection locked="0"/>
    </xf>
    <xf numFmtId="179" fontId="30" fillId="0" borderId="0">
      <protection locked="0"/>
    </xf>
    <xf numFmtId="0" fontId="42" fillId="0" borderId="0"/>
    <xf numFmtId="43" fontId="56" fillId="0" borderId="0" applyFont="0" applyFill="0" applyBorder="0" applyAlignment="0" applyProtection="0"/>
    <xf numFmtId="165" fontId="4" fillId="0" borderId="0" applyFill="0" applyBorder="0" applyAlignment="0" applyProtection="0"/>
    <xf numFmtId="176" fontId="4" fillId="0" borderId="0" applyFill="0" applyBorder="0" applyAlignment="0" applyProtection="0"/>
    <xf numFmtId="165" fontId="4" fillId="0" borderId="0" applyFill="0" applyBorder="0" applyAlignment="0" applyProtection="0"/>
    <xf numFmtId="176" fontId="4" fillId="0" borderId="0" applyFill="0" applyBorder="0" applyAlignment="0" applyProtection="0"/>
    <xf numFmtId="3" fontId="22" fillId="0" borderId="0"/>
    <xf numFmtId="0" fontId="15" fillId="0" borderId="0" applyNumberFormat="0" applyFill="0" applyBorder="0" applyAlignment="0" applyProtection="0"/>
    <xf numFmtId="0" fontId="2" fillId="0" borderId="0"/>
    <xf numFmtId="0" fontId="4" fillId="0" borderId="0"/>
    <xf numFmtId="0" fontId="1" fillId="0" borderId="0"/>
  </cellStyleXfs>
  <cellXfs count="484">
    <xf numFmtId="0" fontId="0" fillId="0" borderId="0" xfId="0"/>
    <xf numFmtId="0" fontId="57" fillId="0" borderId="0" xfId="0" applyFont="1"/>
    <xf numFmtId="0" fontId="4" fillId="0" borderId="0" xfId="0" applyFont="1"/>
    <xf numFmtId="0" fontId="0" fillId="0" borderId="19" xfId="0" applyBorder="1"/>
    <xf numFmtId="0" fontId="0" fillId="0" borderId="28" xfId="0" applyBorder="1"/>
    <xf numFmtId="0" fontId="58" fillId="0" borderId="0" xfId="0" applyFont="1" applyAlignment="1"/>
    <xf numFmtId="0" fontId="58" fillId="0" borderId="0" xfId="0" applyFont="1"/>
    <xf numFmtId="0" fontId="58" fillId="24" borderId="17" xfId="0" applyFont="1" applyFill="1" applyBorder="1" applyAlignment="1">
      <alignment horizontal="center" vertical="center" wrapText="1"/>
    </xf>
    <xf numFmtId="0" fontId="59" fillId="0" borderId="0" xfId="0" applyFont="1"/>
    <xf numFmtId="0" fontId="58" fillId="24" borderId="22" xfId="0" applyFont="1" applyFill="1" applyBorder="1" applyAlignment="1">
      <alignment horizontal="center" wrapText="1"/>
    </xf>
    <xf numFmtId="0" fontId="58" fillId="24" borderId="21" xfId="0" applyFont="1" applyFill="1" applyBorder="1" applyAlignment="1">
      <alignment horizontal="center" vertical="top" wrapText="1"/>
    </xf>
    <xf numFmtId="0" fontId="58" fillId="24" borderId="0" xfId="0" applyFont="1" applyFill="1" applyBorder="1" applyAlignment="1">
      <alignment vertical="top" wrapText="1"/>
    </xf>
    <xf numFmtId="3" fontId="58" fillId="0" borderId="17" xfId="0" applyNumberFormat="1" applyFont="1" applyBorder="1" applyAlignment="1">
      <alignment horizontal="right" vertical="top" wrapText="1"/>
    </xf>
    <xf numFmtId="0" fontId="58" fillId="0" borderId="17" xfId="0" applyFont="1" applyBorder="1"/>
    <xf numFmtId="0" fontId="58" fillId="0" borderId="26" xfId="0" applyFont="1" applyBorder="1"/>
    <xf numFmtId="0" fontId="58" fillId="24" borderId="23" xfId="0" applyFont="1" applyFill="1" applyBorder="1" applyAlignment="1">
      <alignment horizontal="center" wrapText="1"/>
    </xf>
    <xf numFmtId="0" fontId="58" fillId="24" borderId="19" xfId="0" applyFont="1" applyFill="1" applyBorder="1" applyAlignment="1">
      <alignment horizontal="center" vertical="top" wrapText="1"/>
    </xf>
    <xf numFmtId="0" fontId="58" fillId="24" borderId="24" xfId="0" applyFont="1" applyFill="1" applyBorder="1" applyAlignment="1">
      <alignment horizontal="center" vertical="top" wrapText="1"/>
    </xf>
    <xf numFmtId="0" fontId="58" fillId="24" borderId="0" xfId="0" applyFont="1" applyFill="1" applyBorder="1" applyAlignment="1">
      <alignment horizontal="center" vertical="top" wrapText="1"/>
    </xf>
    <xf numFmtId="0" fontId="58" fillId="24" borderId="18" xfId="0" applyFont="1" applyFill="1" applyBorder="1" applyAlignment="1">
      <alignment horizontal="center" wrapText="1"/>
    </xf>
    <xf numFmtId="3" fontId="58" fillId="0" borderId="0" xfId="0" applyNumberFormat="1" applyFont="1" applyBorder="1" applyAlignment="1">
      <alignment horizontal="right" vertical="top" wrapText="1"/>
    </xf>
    <xf numFmtId="3" fontId="58" fillId="0" borderId="26" xfId="0" applyNumberFormat="1" applyFont="1" applyBorder="1" applyAlignment="1">
      <alignment horizontal="right" vertical="top" wrapText="1"/>
    </xf>
    <xf numFmtId="0" fontId="58" fillId="24" borderId="0" xfId="0" applyFont="1" applyFill="1" applyBorder="1" applyAlignment="1">
      <alignment horizontal="center" wrapText="1"/>
    </xf>
    <xf numFmtId="0" fontId="58" fillId="24" borderId="20" xfId="0" applyFont="1" applyFill="1" applyBorder="1" applyAlignment="1">
      <alignment horizontal="center" wrapText="1"/>
    </xf>
    <xf numFmtId="3" fontId="58" fillId="0" borderId="22" xfId="0" applyNumberFormat="1" applyFont="1" applyBorder="1" applyAlignment="1">
      <alignment horizontal="right" vertical="top" wrapText="1"/>
    </xf>
    <xf numFmtId="0" fontId="58" fillId="0" borderId="22" xfId="0" applyFont="1" applyBorder="1"/>
    <xf numFmtId="3" fontId="59" fillId="24" borderId="17" xfId="0" applyNumberFormat="1" applyFont="1" applyFill="1" applyBorder="1" applyAlignment="1">
      <alignment horizontal="right" vertical="top" wrapText="1"/>
    </xf>
    <xf numFmtId="0" fontId="60" fillId="0" borderId="0" xfId="0" applyFont="1" applyAlignment="1"/>
    <xf numFmtId="0" fontId="60" fillId="0" borderId="0" xfId="0" applyFont="1"/>
    <xf numFmtId="0" fontId="61" fillId="0" borderId="0" xfId="0" applyFont="1"/>
    <xf numFmtId="0" fontId="0" fillId="0" borderId="32" xfId="0" applyBorder="1"/>
    <xf numFmtId="14" fontId="58" fillId="0" borderId="0" xfId="0" applyNumberFormat="1" applyFont="1"/>
    <xf numFmtId="0" fontId="0" fillId="0" borderId="13" xfId="0" applyBorder="1"/>
    <xf numFmtId="0" fontId="60" fillId="2" borderId="41" xfId="0" applyFont="1" applyFill="1" applyBorder="1" applyAlignment="1">
      <alignment horizontal="center" wrapText="1"/>
    </xf>
    <xf numFmtId="0" fontId="60" fillId="2" borderId="0" xfId="0" applyFont="1" applyFill="1" applyBorder="1" applyAlignment="1">
      <alignment vertical="top" wrapText="1"/>
    </xf>
    <xf numFmtId="0" fontId="60" fillId="2" borderId="43" xfId="0" applyFont="1" applyFill="1" applyBorder="1" applyAlignment="1">
      <alignment horizontal="center" wrapText="1"/>
    </xf>
    <xf numFmtId="0" fontId="60" fillId="2" borderId="0" xfId="0" applyFont="1" applyFill="1" applyBorder="1" applyAlignment="1">
      <alignment horizontal="center" vertical="top" wrapText="1"/>
    </xf>
    <xf numFmtId="0" fontId="60" fillId="2" borderId="44" xfId="0" applyFont="1" applyFill="1" applyBorder="1" applyAlignment="1">
      <alignment horizontal="center" wrapText="1"/>
    </xf>
    <xf numFmtId="0" fontId="60" fillId="2" borderId="0" xfId="0" applyFont="1" applyFill="1" applyBorder="1" applyAlignment="1">
      <alignment horizontal="center" wrapText="1"/>
    </xf>
    <xf numFmtId="0" fontId="60" fillId="2" borderId="45" xfId="0" applyFont="1" applyFill="1" applyBorder="1" applyAlignment="1">
      <alignment horizontal="center" wrapText="1"/>
    </xf>
    <xf numFmtId="0" fontId="58" fillId="25" borderId="22" xfId="0" applyFont="1" applyFill="1" applyBorder="1" applyAlignment="1">
      <alignment horizontal="center" wrapText="1"/>
    </xf>
    <xf numFmtId="0" fontId="58" fillId="25" borderId="21" xfId="0" applyFont="1" applyFill="1" applyBorder="1" applyAlignment="1">
      <alignment horizontal="center" vertical="top" wrapText="1"/>
    </xf>
    <xf numFmtId="0" fontId="58" fillId="25" borderId="0" xfId="0" applyFont="1" applyFill="1" applyBorder="1" applyAlignment="1">
      <alignment vertical="top" wrapText="1"/>
    </xf>
    <xf numFmtId="0" fontId="58" fillId="25" borderId="23" xfId="0" applyFont="1" applyFill="1" applyBorder="1" applyAlignment="1">
      <alignment horizontal="center" wrapText="1"/>
    </xf>
    <xf numFmtId="0" fontId="58" fillId="25" borderId="19" xfId="0" applyFont="1" applyFill="1" applyBorder="1" applyAlignment="1">
      <alignment horizontal="center" vertical="top" wrapText="1"/>
    </xf>
    <xf numFmtId="0" fontId="58" fillId="25" borderId="24" xfId="0" applyFont="1" applyFill="1" applyBorder="1" applyAlignment="1">
      <alignment horizontal="center" vertical="top" wrapText="1"/>
    </xf>
    <xf numFmtId="0" fontId="58" fillId="25" borderId="0" xfId="0" applyFont="1" applyFill="1" applyBorder="1" applyAlignment="1">
      <alignment horizontal="center" vertical="top" wrapText="1"/>
    </xf>
    <xf numFmtId="0" fontId="58" fillId="25" borderId="18" xfId="0" applyFont="1" applyFill="1" applyBorder="1" applyAlignment="1">
      <alignment horizontal="center" wrapText="1"/>
    </xf>
    <xf numFmtId="0" fontId="58" fillId="25" borderId="0" xfId="0" applyFont="1" applyFill="1" applyBorder="1" applyAlignment="1">
      <alignment horizontal="center" wrapText="1"/>
    </xf>
    <xf numFmtId="0" fontId="58" fillId="25" borderId="20" xfId="0" applyFont="1" applyFill="1" applyBorder="1" applyAlignment="1">
      <alignment horizontal="center" wrapText="1"/>
    </xf>
    <xf numFmtId="3" fontId="59" fillId="25" borderId="17" xfId="0" applyNumberFormat="1" applyFont="1" applyFill="1" applyBorder="1" applyAlignment="1">
      <alignment horizontal="right" vertical="top" wrapText="1"/>
    </xf>
    <xf numFmtId="3" fontId="0" fillId="0" borderId="0" xfId="0" applyNumberFormat="1"/>
    <xf numFmtId="0" fontId="62" fillId="0" borderId="0" xfId="0" applyFont="1"/>
    <xf numFmtId="3" fontId="58" fillId="0" borderId="0" xfId="0" applyNumberFormat="1" applyFont="1"/>
    <xf numFmtId="14" fontId="58" fillId="0" borderId="0" xfId="0" applyNumberFormat="1" applyFont="1" applyAlignment="1">
      <alignment horizontal="left"/>
    </xf>
    <xf numFmtId="3" fontId="58" fillId="0" borderId="30" xfId="0" applyNumberFormat="1" applyFont="1" applyBorder="1" applyAlignment="1">
      <alignment horizontal="right" vertical="top" wrapText="1"/>
    </xf>
    <xf numFmtId="180" fontId="60" fillId="0" borderId="0" xfId="0" applyNumberFormat="1" applyFont="1"/>
    <xf numFmtId="0" fontId="0" fillId="0" borderId="47" xfId="0" applyBorder="1"/>
    <xf numFmtId="0" fontId="60" fillId="28" borderId="48" xfId="0" applyFont="1" applyFill="1" applyBorder="1" applyAlignment="1">
      <alignment horizontal="center" vertical="top" wrapText="1"/>
    </xf>
    <xf numFmtId="0" fontId="60" fillId="28" borderId="0" xfId="0" applyFont="1" applyFill="1" applyBorder="1" applyAlignment="1">
      <alignment vertical="top" wrapText="1"/>
    </xf>
    <xf numFmtId="3" fontId="60" fillId="0" borderId="49" xfId="0" applyNumberFormat="1" applyFont="1" applyBorder="1" applyAlignment="1">
      <alignment horizontal="right" vertical="top" wrapText="1"/>
    </xf>
    <xf numFmtId="0" fontId="60" fillId="0" borderId="49" xfId="0" applyFont="1" applyBorder="1"/>
    <xf numFmtId="0" fontId="60" fillId="28" borderId="47" xfId="0" applyFont="1" applyFill="1" applyBorder="1" applyAlignment="1">
      <alignment horizontal="center" vertical="top" wrapText="1"/>
    </xf>
    <xf numFmtId="0" fontId="60" fillId="28" borderId="0" xfId="0" applyFont="1" applyFill="1" applyBorder="1" applyAlignment="1">
      <alignment horizontal="center" vertical="top" wrapText="1"/>
    </xf>
    <xf numFmtId="0" fontId="60" fillId="28" borderId="52" xfId="0" applyFont="1" applyFill="1" applyBorder="1" applyAlignment="1">
      <alignment horizontal="center" wrapText="1"/>
    </xf>
    <xf numFmtId="0" fontId="60" fillId="28" borderId="0" xfId="0" applyFont="1" applyFill="1" applyBorder="1" applyAlignment="1">
      <alignment horizontal="center" wrapText="1"/>
    </xf>
    <xf numFmtId="0" fontId="60" fillId="28" borderId="53" xfId="0" applyFont="1" applyFill="1" applyBorder="1" applyAlignment="1">
      <alignment horizontal="center" wrapText="1"/>
    </xf>
    <xf numFmtId="3" fontId="60" fillId="0" borderId="52" xfId="0" applyNumberFormat="1" applyFont="1" applyBorder="1" applyAlignment="1">
      <alignment horizontal="right" vertical="top" wrapText="1"/>
    </xf>
    <xf numFmtId="0" fontId="60" fillId="0" borderId="52" xfId="0" applyFont="1" applyBorder="1"/>
    <xf numFmtId="3" fontId="60" fillId="0" borderId="17" xfId="0" applyNumberFormat="1" applyFont="1" applyBorder="1" applyAlignment="1">
      <alignment horizontal="right" vertical="top" wrapText="1"/>
    </xf>
    <xf numFmtId="0" fontId="60" fillId="0" borderId="17" xfId="0" applyFont="1" applyBorder="1"/>
    <xf numFmtId="0" fontId="60" fillId="28" borderId="55" xfId="0" applyFont="1" applyFill="1" applyBorder="1" applyAlignment="1">
      <alignment horizontal="center" vertical="top" wrapText="1"/>
    </xf>
    <xf numFmtId="0" fontId="60" fillId="28" borderId="56" xfId="0" applyFont="1" applyFill="1" applyBorder="1" applyAlignment="1">
      <alignment horizontal="center" wrapText="1"/>
    </xf>
    <xf numFmtId="3" fontId="60" fillId="0" borderId="22" xfId="0" applyNumberFormat="1" applyFont="1" applyBorder="1" applyAlignment="1">
      <alignment horizontal="right" vertical="top" wrapText="1"/>
    </xf>
    <xf numFmtId="0" fontId="58" fillId="25" borderId="47" xfId="0" applyFont="1" applyFill="1" applyBorder="1" applyAlignment="1">
      <alignment horizontal="center" vertical="top" wrapText="1"/>
    </xf>
    <xf numFmtId="0" fontId="58" fillId="25" borderId="55" xfId="0" applyFont="1" applyFill="1" applyBorder="1" applyAlignment="1">
      <alignment horizontal="center" vertical="top" wrapText="1"/>
    </xf>
    <xf numFmtId="0" fontId="58" fillId="25" borderId="56" xfId="0" applyFont="1" applyFill="1" applyBorder="1" applyAlignment="1">
      <alignment horizontal="center" wrapText="1"/>
    </xf>
    <xf numFmtId="3" fontId="58" fillId="0" borderId="56" xfId="0" applyNumberFormat="1" applyFont="1" applyBorder="1" applyAlignment="1">
      <alignment horizontal="right" vertical="top" wrapText="1"/>
    </xf>
    <xf numFmtId="0" fontId="58" fillId="25" borderId="53" xfId="0" applyFont="1" applyFill="1" applyBorder="1" applyAlignment="1">
      <alignment horizontal="center" wrapText="1"/>
    </xf>
    <xf numFmtId="0" fontId="58" fillId="24" borderId="17" xfId="0" applyFont="1" applyFill="1" applyBorder="1" applyAlignment="1">
      <alignment horizontal="center" vertical="center" wrapText="1"/>
    </xf>
    <xf numFmtId="0" fontId="58" fillId="24" borderId="17" xfId="0" applyFont="1" applyFill="1" applyBorder="1" applyAlignment="1">
      <alignment horizontal="center" wrapText="1"/>
    </xf>
    <xf numFmtId="0" fontId="58" fillId="24" borderId="17" xfId="0" applyFont="1" applyFill="1" applyBorder="1" applyAlignment="1">
      <alignment horizontal="center" wrapText="1"/>
    </xf>
    <xf numFmtId="0" fontId="58" fillId="24" borderId="17" xfId="0" applyFont="1" applyFill="1" applyBorder="1" applyAlignment="1">
      <alignment horizontal="center" vertical="center" wrapText="1"/>
    </xf>
    <xf numFmtId="0" fontId="58" fillId="25" borderId="17" xfId="0" applyFont="1" applyFill="1" applyBorder="1" applyAlignment="1">
      <alignment horizontal="center" vertical="center" wrapText="1"/>
    </xf>
    <xf numFmtId="0" fontId="58" fillId="25" borderId="17" xfId="0" applyFont="1" applyFill="1" applyBorder="1" applyAlignment="1">
      <alignment horizontal="center" wrapText="1"/>
    </xf>
    <xf numFmtId="0" fontId="60" fillId="28" borderId="17" xfId="0" applyFont="1" applyFill="1" applyBorder="1" applyAlignment="1">
      <alignment horizontal="center" vertical="center" wrapText="1"/>
    </xf>
    <xf numFmtId="0" fontId="60" fillId="28" borderId="17" xfId="0" applyFont="1" applyFill="1" applyBorder="1" applyAlignment="1">
      <alignment horizontal="center" wrapText="1"/>
    </xf>
    <xf numFmtId="0" fontId="60" fillId="2" borderId="42" xfId="0" applyFont="1" applyFill="1" applyBorder="1" applyAlignment="1">
      <alignment horizontal="center" wrapText="1"/>
    </xf>
    <xf numFmtId="0" fontId="58" fillId="24" borderId="47" xfId="0" applyFont="1" applyFill="1" applyBorder="1" applyAlignment="1">
      <alignment horizontal="center" vertical="top" wrapText="1"/>
    </xf>
    <xf numFmtId="0" fontId="58" fillId="24" borderId="55" xfId="0" applyFont="1" applyFill="1" applyBorder="1" applyAlignment="1">
      <alignment horizontal="center" vertical="top" wrapText="1"/>
    </xf>
    <xf numFmtId="0" fontId="58" fillId="24" borderId="56" xfId="0" applyFont="1" applyFill="1" applyBorder="1" applyAlignment="1">
      <alignment horizontal="center" wrapText="1"/>
    </xf>
    <xf numFmtId="0" fontId="58" fillId="24" borderId="53" xfId="0" applyFont="1" applyFill="1" applyBorder="1" applyAlignment="1">
      <alignment horizontal="center" wrapText="1"/>
    </xf>
    <xf numFmtId="0" fontId="58" fillId="24" borderId="51" xfId="0" applyFont="1" applyFill="1" applyBorder="1" applyAlignment="1">
      <alignment horizontal="center" wrapText="1"/>
    </xf>
    <xf numFmtId="14" fontId="64" fillId="30" borderId="0" xfId="0" applyNumberFormat="1" applyFont="1" applyFill="1"/>
    <xf numFmtId="3" fontId="58" fillId="31" borderId="17" xfId="0" applyNumberFormat="1" applyFont="1" applyFill="1" applyBorder="1" applyAlignment="1">
      <alignment horizontal="right" vertical="top" wrapText="1"/>
    </xf>
    <xf numFmtId="0" fontId="58" fillId="31" borderId="26" xfId="0" applyFont="1" applyFill="1" applyBorder="1"/>
    <xf numFmtId="3" fontId="58" fillId="0" borderId="17" xfId="0" applyNumberFormat="1" applyFont="1" applyBorder="1" applyAlignment="1" applyProtection="1">
      <alignment horizontal="right" vertical="top" wrapText="1"/>
    </xf>
    <xf numFmtId="3" fontId="58" fillId="31" borderId="0" xfId="0" applyNumberFormat="1" applyFont="1" applyFill="1" applyBorder="1" applyAlignment="1">
      <alignment horizontal="right" vertical="top" wrapText="1"/>
    </xf>
    <xf numFmtId="3" fontId="58" fillId="31" borderId="26" xfId="0" applyNumberFormat="1" applyFont="1" applyFill="1" applyBorder="1" applyAlignment="1">
      <alignment horizontal="right" vertical="top" wrapText="1"/>
    </xf>
    <xf numFmtId="0" fontId="58" fillId="31" borderId="17" xfId="0" applyFont="1" applyFill="1" applyBorder="1"/>
    <xf numFmtId="3" fontId="58" fillId="31" borderId="25" xfId="0" applyNumberFormat="1" applyFont="1" applyFill="1" applyBorder="1" applyAlignment="1">
      <alignment horizontal="right" vertical="top" wrapText="1"/>
    </xf>
    <xf numFmtId="3" fontId="58" fillId="31" borderId="27" xfId="0" applyNumberFormat="1" applyFont="1" applyFill="1" applyBorder="1" applyAlignment="1">
      <alignment horizontal="right" vertical="top" wrapText="1"/>
    </xf>
    <xf numFmtId="3" fontId="58" fillId="31" borderId="22" xfId="0" applyNumberFormat="1" applyFont="1" applyFill="1" applyBorder="1" applyAlignment="1">
      <alignment horizontal="right" vertical="top" wrapText="1"/>
    </xf>
    <xf numFmtId="0" fontId="58" fillId="31" borderId="22" xfId="0" applyFont="1" applyFill="1" applyBorder="1"/>
    <xf numFmtId="3" fontId="59" fillId="31" borderId="17" xfId="0" applyNumberFormat="1" applyFont="1" applyFill="1" applyBorder="1" applyAlignment="1">
      <alignment horizontal="right" vertical="top" wrapText="1"/>
    </xf>
    <xf numFmtId="0" fontId="65" fillId="0" borderId="0" xfId="0" applyFont="1" applyAlignment="1"/>
    <xf numFmtId="0" fontId="65" fillId="0" borderId="0" xfId="0" applyFont="1"/>
    <xf numFmtId="180" fontId="65" fillId="0" borderId="0" xfId="0" applyNumberFormat="1" applyFont="1"/>
    <xf numFmtId="0" fontId="66" fillId="0" borderId="0" xfId="0" applyFont="1"/>
    <xf numFmtId="0" fontId="65" fillId="32" borderId="60" xfId="0" applyFont="1" applyFill="1" applyBorder="1" applyAlignment="1">
      <alignment horizontal="center" vertical="center" wrapText="1"/>
    </xf>
    <xf numFmtId="0" fontId="65" fillId="32" borderId="61" xfId="0" applyFont="1" applyFill="1" applyBorder="1" applyAlignment="1">
      <alignment horizontal="center" wrapText="1"/>
    </xf>
    <xf numFmtId="0" fontId="65" fillId="32" borderId="62" xfId="0" applyFont="1" applyFill="1" applyBorder="1" applyAlignment="1">
      <alignment horizontal="center" vertical="top" wrapText="1"/>
    </xf>
    <xf numFmtId="0" fontId="65" fillId="32" borderId="0" xfId="0" applyFont="1" applyFill="1" applyBorder="1" applyAlignment="1">
      <alignment vertical="top" wrapText="1"/>
    </xf>
    <xf numFmtId="0" fontId="65" fillId="32" borderId="60" xfId="0" applyFont="1" applyFill="1" applyBorder="1" applyAlignment="1">
      <alignment horizontal="center" wrapText="1"/>
    </xf>
    <xf numFmtId="0" fontId="65" fillId="32" borderId="64" xfId="0" applyFont="1" applyFill="1" applyBorder="1" applyAlignment="1">
      <alignment horizontal="center" wrapText="1"/>
    </xf>
    <xf numFmtId="0" fontId="65" fillId="32" borderId="65" xfId="0" applyFont="1" applyFill="1" applyBorder="1" applyAlignment="1">
      <alignment horizontal="center" vertical="top" wrapText="1"/>
    </xf>
    <xf numFmtId="0" fontId="65" fillId="32" borderId="66" xfId="0" applyFont="1" applyFill="1" applyBorder="1" applyAlignment="1">
      <alignment horizontal="center" vertical="top" wrapText="1"/>
    </xf>
    <xf numFmtId="0" fontId="65" fillId="32" borderId="0" xfId="0" applyFont="1" applyFill="1" applyBorder="1" applyAlignment="1">
      <alignment horizontal="center" vertical="top" wrapText="1"/>
    </xf>
    <xf numFmtId="0" fontId="65" fillId="32" borderId="67" xfId="0" applyFont="1" applyFill="1" applyBorder="1" applyAlignment="1">
      <alignment horizontal="center" wrapText="1"/>
    </xf>
    <xf numFmtId="0" fontId="65" fillId="32" borderId="0" xfId="0" applyFont="1" applyFill="1" applyBorder="1" applyAlignment="1">
      <alignment horizontal="center" wrapText="1"/>
    </xf>
    <xf numFmtId="0" fontId="65" fillId="32" borderId="68" xfId="0" applyFont="1" applyFill="1" applyBorder="1" applyAlignment="1">
      <alignment horizontal="center" wrapText="1"/>
    </xf>
    <xf numFmtId="1" fontId="65" fillId="0" borderId="60" xfId="0" applyNumberFormat="1" applyFont="1" applyBorder="1" applyAlignment="1">
      <alignment horizontal="right" vertical="top" wrapText="1"/>
    </xf>
    <xf numFmtId="1" fontId="65" fillId="0" borderId="0" xfId="0" applyNumberFormat="1" applyFont="1" applyBorder="1" applyAlignment="1">
      <alignment horizontal="right" vertical="top" wrapText="1"/>
    </xf>
    <xf numFmtId="1" fontId="65" fillId="0" borderId="63" xfId="0" applyNumberFormat="1" applyFont="1" applyBorder="1" applyAlignment="1">
      <alignment horizontal="right" vertical="top" wrapText="1"/>
    </xf>
    <xf numFmtId="1" fontId="65" fillId="0" borderId="65" xfId="0" applyNumberFormat="1" applyFont="1" applyBorder="1" applyAlignment="1">
      <alignment horizontal="right" vertical="top" wrapText="1"/>
    </xf>
    <xf numFmtId="1" fontId="65" fillId="0" borderId="61" xfId="0" applyNumberFormat="1" applyFont="1" applyBorder="1" applyAlignment="1">
      <alignment horizontal="right" vertical="top" wrapText="1"/>
    </xf>
    <xf numFmtId="1" fontId="66" fillId="32" borderId="60" xfId="0" applyNumberFormat="1" applyFont="1" applyFill="1" applyBorder="1" applyAlignment="1">
      <alignment horizontal="right" vertical="top" wrapText="1"/>
    </xf>
    <xf numFmtId="1" fontId="65" fillId="0" borderId="60" xfId="0" applyNumberFormat="1" applyFont="1" applyBorder="1" applyAlignment="1">
      <alignment horizontal="right"/>
    </xf>
    <xf numFmtId="1" fontId="65" fillId="0" borderId="63" xfId="0" applyNumberFormat="1" applyFont="1" applyBorder="1" applyAlignment="1">
      <alignment horizontal="right"/>
    </xf>
    <xf numFmtId="1" fontId="0" fillId="0" borderId="60" xfId="0" applyNumberFormat="1" applyBorder="1" applyAlignment="1">
      <alignment horizontal="right"/>
    </xf>
    <xf numFmtId="1" fontId="65" fillId="0" borderId="61" xfId="0" applyNumberFormat="1" applyFont="1" applyBorder="1" applyAlignment="1">
      <alignment horizontal="right"/>
    </xf>
    <xf numFmtId="0" fontId="67" fillId="33" borderId="0" xfId="0" applyFont="1" applyFill="1"/>
    <xf numFmtId="0" fontId="60" fillId="34" borderId="49" xfId="0" applyFont="1" applyFill="1" applyBorder="1" applyAlignment="1">
      <alignment horizontal="center" vertical="center" wrapText="1"/>
    </xf>
    <xf numFmtId="0" fontId="60" fillId="34" borderId="52" xfId="0" applyFont="1" applyFill="1" applyBorder="1" applyAlignment="1">
      <alignment horizontal="center" wrapText="1"/>
    </xf>
    <xf numFmtId="0" fontId="60" fillId="34" borderId="48" xfId="0" applyFont="1" applyFill="1" applyBorder="1" applyAlignment="1">
      <alignment horizontal="center" vertical="top" wrapText="1"/>
    </xf>
    <xf numFmtId="0" fontId="60" fillId="34" borderId="0" xfId="0" applyFont="1" applyFill="1" applyBorder="1" applyAlignment="1">
      <alignment vertical="top" wrapText="1"/>
    </xf>
    <xf numFmtId="0" fontId="60" fillId="34" borderId="49" xfId="0" applyFont="1" applyFill="1" applyBorder="1" applyAlignment="1">
      <alignment horizontal="center" wrapText="1"/>
    </xf>
    <xf numFmtId="3" fontId="60" fillId="35" borderId="49" xfId="0" applyNumberFormat="1" applyFont="1" applyFill="1" applyBorder="1" applyAlignment="1">
      <alignment horizontal="right" vertical="top" wrapText="1"/>
    </xf>
    <xf numFmtId="0" fontId="60" fillId="35" borderId="50" xfId="0" applyFont="1" applyFill="1" applyBorder="1"/>
    <xf numFmtId="0" fontId="60" fillId="34" borderId="23" xfId="0" applyFont="1" applyFill="1" applyBorder="1" applyAlignment="1">
      <alignment horizontal="center" wrapText="1"/>
    </xf>
    <xf numFmtId="0" fontId="60" fillId="34" borderId="47" xfId="0" applyFont="1" applyFill="1" applyBorder="1" applyAlignment="1">
      <alignment horizontal="center" vertical="top" wrapText="1"/>
    </xf>
    <xf numFmtId="0" fontId="60" fillId="34" borderId="55" xfId="0" applyFont="1" applyFill="1" applyBorder="1" applyAlignment="1">
      <alignment horizontal="center" vertical="top" wrapText="1"/>
    </xf>
    <xf numFmtId="0" fontId="60" fillId="34" borderId="0" xfId="0" applyFont="1" applyFill="1" applyBorder="1" applyAlignment="1">
      <alignment horizontal="center" vertical="top" wrapText="1"/>
    </xf>
    <xf numFmtId="0" fontId="60" fillId="34" borderId="56" xfId="0" applyFont="1" applyFill="1" applyBorder="1" applyAlignment="1">
      <alignment horizontal="center" wrapText="1"/>
    </xf>
    <xf numFmtId="3" fontId="60" fillId="35" borderId="50" xfId="0" applyNumberFormat="1" applyFont="1" applyFill="1" applyBorder="1" applyAlignment="1">
      <alignment horizontal="right" vertical="top" wrapText="1"/>
    </xf>
    <xf numFmtId="0" fontId="60" fillId="34" borderId="0" xfId="0" applyFont="1" applyFill="1" applyBorder="1" applyAlignment="1">
      <alignment horizontal="center" wrapText="1"/>
    </xf>
    <xf numFmtId="0" fontId="60" fillId="35" borderId="49" xfId="0" applyFont="1" applyFill="1" applyBorder="1"/>
    <xf numFmtId="0" fontId="60" fillId="34" borderId="53" xfId="0" applyFont="1" applyFill="1" applyBorder="1" applyAlignment="1">
      <alignment horizontal="center" wrapText="1"/>
    </xf>
    <xf numFmtId="3" fontId="60" fillId="35" borderId="52" xfId="0" applyNumberFormat="1" applyFont="1" applyFill="1" applyBorder="1" applyAlignment="1">
      <alignment horizontal="right" vertical="top" wrapText="1"/>
    </xf>
    <xf numFmtId="3" fontId="61" fillId="35" borderId="49" xfId="0" applyNumberFormat="1" applyFont="1" applyFill="1" applyBorder="1" applyAlignment="1">
      <alignment horizontal="right" vertical="top" wrapText="1"/>
    </xf>
    <xf numFmtId="14" fontId="68" fillId="25" borderId="0" xfId="0" applyNumberFormat="1" applyFont="1" applyFill="1"/>
    <xf numFmtId="0" fontId="58" fillId="25" borderId="49" xfId="0" applyFont="1" applyFill="1" applyBorder="1" applyAlignment="1">
      <alignment horizontal="center" vertical="center" wrapText="1"/>
    </xf>
    <xf numFmtId="0" fontId="58" fillId="25" borderId="52" xfId="0" applyFont="1" applyFill="1" applyBorder="1" applyAlignment="1">
      <alignment horizontal="center" wrapText="1"/>
    </xf>
    <xf numFmtId="0" fontId="58" fillId="25" borderId="48" xfId="0" applyFont="1" applyFill="1" applyBorder="1" applyAlignment="1">
      <alignment horizontal="center" vertical="top" wrapText="1"/>
    </xf>
    <xf numFmtId="0" fontId="58" fillId="25" borderId="49" xfId="0" applyFont="1" applyFill="1" applyBorder="1" applyAlignment="1">
      <alignment horizontal="center" wrapText="1"/>
    </xf>
    <xf numFmtId="3" fontId="58" fillId="0" borderId="49" xfId="0" applyNumberFormat="1" applyFont="1" applyBorder="1" applyAlignment="1">
      <alignment horizontal="right" vertical="top" wrapText="1"/>
    </xf>
    <xf numFmtId="3" fontId="58" fillId="36" borderId="49" xfId="0" applyNumberFormat="1" applyFont="1" applyFill="1" applyBorder="1" applyAlignment="1">
      <alignment horizontal="right" vertical="top" wrapText="1"/>
    </xf>
    <xf numFmtId="0" fontId="58" fillId="0" borderId="49" xfId="0" applyFont="1" applyBorder="1"/>
    <xf numFmtId="0" fontId="58" fillId="36" borderId="50" xfId="0" applyFont="1" applyFill="1" applyBorder="1"/>
    <xf numFmtId="3" fontId="58" fillId="36" borderId="0" xfId="0" applyNumberFormat="1" applyFont="1" applyFill="1" applyBorder="1" applyAlignment="1">
      <alignment horizontal="right" vertical="top" wrapText="1"/>
    </xf>
    <xf numFmtId="3" fontId="58" fillId="36" borderId="50" xfId="0" applyNumberFormat="1" applyFont="1" applyFill="1" applyBorder="1" applyAlignment="1">
      <alignment horizontal="right" vertical="top" wrapText="1"/>
    </xf>
    <xf numFmtId="0" fontId="58" fillId="36" borderId="49" xfId="0" applyFont="1" applyFill="1" applyBorder="1"/>
    <xf numFmtId="3" fontId="58" fillId="0" borderId="52" xfId="0" applyNumberFormat="1" applyFont="1" applyBorder="1" applyAlignment="1">
      <alignment horizontal="right" vertical="top" wrapText="1"/>
    </xf>
    <xf numFmtId="3" fontId="58" fillId="36" borderId="52" xfId="0" applyNumberFormat="1" applyFont="1" applyFill="1" applyBorder="1" applyAlignment="1">
      <alignment horizontal="right" vertical="top" wrapText="1"/>
    </xf>
    <xf numFmtId="0" fontId="58" fillId="0" borderId="52" xfId="0" applyFont="1" applyBorder="1"/>
    <xf numFmtId="0" fontId="58" fillId="36" borderId="52" xfId="0" applyFont="1" applyFill="1" applyBorder="1"/>
    <xf numFmtId="3" fontId="59" fillId="36" borderId="49" xfId="0" applyNumberFormat="1" applyFont="1" applyFill="1" applyBorder="1" applyAlignment="1">
      <alignment horizontal="right" vertical="top" wrapText="1"/>
    </xf>
    <xf numFmtId="0" fontId="58" fillId="24" borderId="49" xfId="0" applyFont="1" applyFill="1" applyBorder="1" applyAlignment="1">
      <alignment horizontal="center" vertical="center" wrapText="1"/>
    </xf>
    <xf numFmtId="0" fontId="58" fillId="24" borderId="52" xfId="0" applyFont="1" applyFill="1" applyBorder="1" applyAlignment="1">
      <alignment horizontal="center" wrapText="1"/>
    </xf>
    <xf numFmtId="0" fontId="58" fillId="24" borderId="48" xfId="0" applyFont="1" applyFill="1" applyBorder="1" applyAlignment="1">
      <alignment horizontal="center" vertical="top" wrapText="1"/>
    </xf>
    <xf numFmtId="0" fontId="58" fillId="24" borderId="49" xfId="0" applyFont="1" applyFill="1" applyBorder="1" applyAlignment="1">
      <alignment horizontal="center" wrapText="1"/>
    </xf>
    <xf numFmtId="0" fontId="58" fillId="0" borderId="50" xfId="0" applyFont="1" applyBorder="1"/>
    <xf numFmtId="3" fontId="58" fillId="0" borderId="50" xfId="0" applyNumberFormat="1" applyFont="1" applyBorder="1" applyAlignment="1">
      <alignment horizontal="right" vertical="top" wrapText="1"/>
    </xf>
    <xf numFmtId="1" fontId="58" fillId="0" borderId="49" xfId="0" applyNumberFormat="1" applyFont="1" applyBorder="1" applyAlignment="1">
      <alignment horizontal="right" vertical="top" wrapText="1"/>
    </xf>
    <xf numFmtId="1" fontId="58" fillId="0" borderId="50" xfId="0" applyNumberFormat="1" applyFont="1" applyBorder="1" applyAlignment="1">
      <alignment horizontal="right" vertical="top" wrapText="1"/>
    </xf>
    <xf numFmtId="1" fontId="58" fillId="0" borderId="52" xfId="0" applyNumberFormat="1" applyFont="1" applyBorder="1" applyAlignment="1">
      <alignment horizontal="right" vertical="top" wrapText="1"/>
    </xf>
    <xf numFmtId="1" fontId="59" fillId="24" borderId="49" xfId="0" applyNumberFormat="1" applyFont="1" applyFill="1" applyBorder="1" applyAlignment="1">
      <alignment horizontal="right" vertical="top" wrapText="1"/>
    </xf>
    <xf numFmtId="1" fontId="58" fillId="0" borderId="49" xfId="0" applyNumberFormat="1" applyFont="1" applyBorder="1" applyAlignment="1">
      <alignment horizontal="right"/>
    </xf>
    <xf numFmtId="1" fontId="58" fillId="0" borderId="50" xfId="0" applyNumberFormat="1" applyFont="1" applyBorder="1" applyAlignment="1">
      <alignment horizontal="right"/>
    </xf>
    <xf numFmtId="1" fontId="58" fillId="0" borderId="52" xfId="0" applyNumberFormat="1" applyFont="1" applyBorder="1" applyAlignment="1">
      <alignment horizontal="right"/>
    </xf>
    <xf numFmtId="0" fontId="58" fillId="31" borderId="50" xfId="0" applyFont="1" applyFill="1" applyBorder="1"/>
    <xf numFmtId="3" fontId="58" fillId="31" borderId="50" xfId="0" applyNumberFormat="1" applyFont="1" applyFill="1" applyBorder="1" applyAlignment="1">
      <alignment horizontal="right" vertical="top" wrapText="1"/>
    </xf>
    <xf numFmtId="3" fontId="58" fillId="31" borderId="52" xfId="0" applyNumberFormat="1" applyFont="1" applyFill="1" applyBorder="1" applyAlignment="1">
      <alignment horizontal="right" vertical="top" wrapText="1"/>
    </xf>
    <xf numFmtId="0" fontId="58" fillId="24" borderId="50" xfId="0" applyFont="1" applyFill="1" applyBorder="1" applyAlignment="1">
      <alignment horizontal="center" wrapText="1"/>
    </xf>
    <xf numFmtId="0" fontId="58" fillId="0" borderId="17" xfId="0" applyFont="1" applyBorder="1" applyProtection="1"/>
    <xf numFmtId="1" fontId="58" fillId="0" borderId="17" xfId="0" applyNumberFormat="1" applyFont="1" applyBorder="1" applyAlignment="1" applyProtection="1">
      <alignment horizontal="right" vertical="top" wrapText="1"/>
    </xf>
    <xf numFmtId="1" fontId="58" fillId="31" borderId="17" xfId="0" applyNumberFormat="1" applyFont="1" applyFill="1" applyBorder="1" applyAlignment="1">
      <alignment horizontal="right" vertical="top" wrapText="1"/>
    </xf>
    <xf numFmtId="1" fontId="58" fillId="0" borderId="17" xfId="0" applyNumberFormat="1" applyFont="1" applyBorder="1" applyAlignment="1">
      <alignment horizontal="right" vertical="top" wrapText="1"/>
    </xf>
    <xf numFmtId="1" fontId="58" fillId="0" borderId="17" xfId="0" applyNumberFormat="1" applyFont="1" applyBorder="1" applyProtection="1"/>
    <xf numFmtId="1" fontId="58" fillId="0" borderId="17" xfId="0" applyNumberFormat="1" applyFont="1" applyBorder="1"/>
    <xf numFmtId="1" fontId="58" fillId="31" borderId="50" xfId="0" applyNumberFormat="1" applyFont="1" applyFill="1" applyBorder="1"/>
    <xf numFmtId="1" fontId="58" fillId="31" borderId="50" xfId="0" applyNumberFormat="1" applyFont="1" applyFill="1" applyBorder="1" applyAlignment="1">
      <alignment horizontal="right" vertical="top" wrapText="1"/>
    </xf>
    <xf numFmtId="1" fontId="59" fillId="31" borderId="17" xfId="0" applyNumberFormat="1" applyFont="1" applyFill="1" applyBorder="1" applyAlignment="1">
      <alignment horizontal="right" vertical="top" wrapText="1"/>
    </xf>
    <xf numFmtId="0" fontId="58" fillId="24" borderId="52" xfId="0" applyFont="1" applyFill="1" applyBorder="1" applyAlignment="1">
      <alignment horizontal="center" vertical="center" wrapText="1"/>
    </xf>
    <xf numFmtId="0" fontId="58" fillId="24" borderId="71" xfId="0" applyFont="1" applyFill="1" applyBorder="1" applyAlignment="1">
      <alignment horizontal="center" wrapText="1"/>
    </xf>
    <xf numFmtId="0" fontId="58" fillId="24" borderId="57" xfId="0" applyFont="1" applyFill="1" applyBorder="1" applyAlignment="1">
      <alignment horizontal="center" wrapText="1"/>
    </xf>
    <xf numFmtId="0" fontId="58" fillId="0" borderId="17" xfId="0" applyFont="1" applyBorder="1" applyAlignment="1">
      <alignment horizontal="right" vertical="top" wrapText="1"/>
    </xf>
    <xf numFmtId="0" fontId="58" fillId="0" borderId="17" xfId="0" applyFont="1" applyBorder="1" applyAlignment="1">
      <alignment horizontal="right"/>
    </xf>
    <xf numFmtId="180" fontId="67" fillId="37" borderId="0" xfId="0" applyNumberFormat="1" applyFont="1" applyFill="1"/>
    <xf numFmtId="0" fontId="0" fillId="0" borderId="17" xfId="0" applyFont="1" applyBorder="1" applyAlignment="1" applyProtection="1">
      <protection locked="0"/>
    </xf>
    <xf numFmtId="3" fontId="60" fillId="38" borderId="17" xfId="0" applyNumberFormat="1" applyFont="1" applyFill="1" applyBorder="1" applyAlignment="1">
      <alignment horizontal="right" vertical="top" wrapText="1"/>
    </xf>
    <xf numFmtId="3" fontId="60" fillId="0" borderId="17" xfId="0" applyNumberFormat="1" applyFont="1" applyBorder="1" applyAlignment="1" applyProtection="1">
      <alignment horizontal="right" vertical="top" wrapText="1"/>
      <protection locked="0"/>
    </xf>
    <xf numFmtId="0" fontId="60" fillId="28" borderId="23" xfId="0" applyFont="1" applyFill="1" applyBorder="1" applyAlignment="1">
      <alignment horizontal="center" wrapText="1"/>
    </xf>
    <xf numFmtId="0" fontId="60" fillId="38" borderId="17" xfId="0" applyFont="1" applyFill="1" applyBorder="1"/>
    <xf numFmtId="0" fontId="60" fillId="0" borderId="17" xfId="0" applyFont="1" applyBorder="1" applyProtection="1">
      <protection locked="0"/>
    </xf>
    <xf numFmtId="3" fontId="61" fillId="38" borderId="17" xfId="0" applyNumberFormat="1" applyFont="1" applyFill="1" applyBorder="1" applyAlignment="1">
      <alignment horizontal="right" vertical="top" wrapText="1"/>
    </xf>
    <xf numFmtId="0" fontId="58" fillId="39" borderId="33" xfId="0" applyFont="1" applyFill="1" applyBorder="1" applyAlignment="1">
      <alignment horizontal="center" wrapText="1"/>
    </xf>
    <xf numFmtId="0" fontId="58" fillId="39" borderId="34" xfId="0" applyFont="1" applyFill="1" applyBorder="1" applyAlignment="1">
      <alignment horizontal="center" vertical="top" wrapText="1"/>
    </xf>
    <xf numFmtId="0" fontId="58" fillId="39" borderId="0" xfId="0" applyFont="1" applyFill="1" applyBorder="1" applyAlignment="1">
      <alignment vertical="top" wrapText="1"/>
    </xf>
    <xf numFmtId="0" fontId="58" fillId="39" borderId="36" xfId="0" applyFont="1" applyFill="1" applyBorder="1" applyAlignment="1">
      <alignment horizontal="center" wrapText="1"/>
    </xf>
    <xf numFmtId="0" fontId="58" fillId="39" borderId="32" xfId="0" applyFont="1" applyFill="1" applyBorder="1" applyAlignment="1">
      <alignment horizontal="center" vertical="top" wrapText="1"/>
    </xf>
    <xf numFmtId="0" fontId="58" fillId="39" borderId="37" xfId="0" applyFont="1" applyFill="1" applyBorder="1" applyAlignment="1">
      <alignment horizontal="center" vertical="top" wrapText="1"/>
    </xf>
    <xf numFmtId="0" fontId="58" fillId="39" borderId="0" xfId="0" applyFont="1" applyFill="1" applyBorder="1" applyAlignment="1">
      <alignment horizontal="center" vertical="top" wrapText="1"/>
    </xf>
    <xf numFmtId="0" fontId="58" fillId="39" borderId="38" xfId="0" applyFont="1" applyFill="1" applyBorder="1" applyAlignment="1">
      <alignment horizontal="center" wrapText="1"/>
    </xf>
    <xf numFmtId="0" fontId="58" fillId="39" borderId="0" xfId="0" applyFont="1" applyFill="1" applyBorder="1" applyAlignment="1">
      <alignment horizontal="center" wrapText="1"/>
    </xf>
    <xf numFmtId="0" fontId="58" fillId="39" borderId="39" xfId="0" applyFont="1" applyFill="1" applyBorder="1" applyAlignment="1">
      <alignment horizontal="center" wrapText="1"/>
    </xf>
    <xf numFmtId="0" fontId="58" fillId="39" borderId="35" xfId="0" applyFont="1" applyFill="1" applyBorder="1" applyAlignment="1">
      <alignment horizontal="center" wrapText="1"/>
    </xf>
    <xf numFmtId="0" fontId="58" fillId="39" borderId="15" xfId="0" applyFont="1" applyFill="1" applyBorder="1" applyAlignment="1">
      <alignment horizontal="center" wrapText="1"/>
    </xf>
    <xf numFmtId="0" fontId="58" fillId="39" borderId="54" xfId="0" applyFont="1" applyFill="1" applyBorder="1" applyAlignment="1">
      <alignment horizontal="center" wrapText="1"/>
    </xf>
    <xf numFmtId="0" fontId="58" fillId="39" borderId="33" xfId="0" applyFont="1" applyFill="1" applyBorder="1" applyAlignment="1">
      <alignment horizontal="center" vertical="center" wrapText="1"/>
    </xf>
    <xf numFmtId="3" fontId="59" fillId="39" borderId="38" xfId="0" applyNumberFormat="1" applyFont="1" applyFill="1" applyBorder="1" applyAlignment="1">
      <alignment horizontal="center" vertical="top" wrapText="1"/>
    </xf>
    <xf numFmtId="1" fontId="3" fillId="0" borderId="17" xfId="383" applyNumberFormat="1" applyFont="1" applyBorder="1" applyAlignment="1">
      <alignment horizontal="right" vertical="top" wrapText="1"/>
    </xf>
    <xf numFmtId="1" fontId="63" fillId="29" borderId="17" xfId="0" applyNumberFormat="1" applyFont="1" applyFill="1" applyBorder="1" applyAlignment="1">
      <alignment horizontal="right" vertical="center"/>
    </xf>
    <xf numFmtId="0" fontId="60" fillId="2" borderId="17" xfId="0" applyFont="1" applyFill="1" applyBorder="1" applyAlignment="1">
      <alignment horizontal="center" vertical="center" wrapText="1"/>
    </xf>
    <xf numFmtId="0" fontId="60" fillId="2" borderId="72" xfId="0" applyFont="1" applyFill="1" applyBorder="1" applyAlignment="1">
      <alignment horizontal="center" wrapText="1"/>
    </xf>
    <xf numFmtId="0" fontId="60" fillId="2" borderId="73" xfId="0" applyFont="1" applyFill="1" applyBorder="1" applyAlignment="1">
      <alignment horizontal="center" wrapText="1"/>
    </xf>
    <xf numFmtId="0" fontId="60" fillId="2" borderId="22" xfId="0" applyFont="1" applyFill="1" applyBorder="1" applyAlignment="1">
      <alignment horizontal="center" vertical="top" wrapText="1"/>
    </xf>
    <xf numFmtId="0" fontId="60" fillId="2" borderId="23" xfId="0" applyFont="1" applyFill="1" applyBorder="1" applyAlignment="1">
      <alignment horizontal="center" vertical="top" wrapText="1"/>
    </xf>
    <xf numFmtId="0" fontId="60" fillId="2" borderId="74" xfId="0" applyFont="1" applyFill="1" applyBorder="1" applyAlignment="1">
      <alignment horizontal="center" vertical="top" wrapText="1"/>
    </xf>
    <xf numFmtId="0" fontId="60" fillId="2" borderId="18" xfId="0" applyFont="1" applyFill="1" applyBorder="1" applyAlignment="1">
      <alignment horizontal="center" vertical="top" wrapText="1"/>
    </xf>
    <xf numFmtId="0" fontId="60" fillId="2" borderId="75" xfId="0" applyFont="1" applyFill="1" applyBorder="1" applyAlignment="1">
      <alignment horizontal="center" wrapText="1"/>
    </xf>
    <xf numFmtId="3" fontId="61" fillId="2" borderId="17" xfId="0" applyNumberFormat="1" applyFont="1" applyFill="1" applyBorder="1" applyAlignment="1">
      <alignment horizontal="right" vertical="top" wrapText="1"/>
    </xf>
    <xf numFmtId="0" fontId="58" fillId="0" borderId="17" xfId="0" applyFont="1" applyFill="1" applyBorder="1"/>
    <xf numFmtId="3" fontId="58" fillId="36" borderId="17" xfId="0" applyNumberFormat="1" applyFont="1" applyFill="1" applyBorder="1" applyAlignment="1">
      <alignment horizontal="right" vertical="top" wrapText="1"/>
    </xf>
    <xf numFmtId="0" fontId="58" fillId="36" borderId="26" xfId="0" applyFont="1" applyFill="1" applyBorder="1"/>
    <xf numFmtId="3" fontId="58" fillId="36" borderId="26" xfId="0" applyNumberFormat="1" applyFont="1" applyFill="1" applyBorder="1" applyAlignment="1">
      <alignment horizontal="right" vertical="top" wrapText="1"/>
    </xf>
    <xf numFmtId="0" fontId="58" fillId="36" borderId="17" xfId="0" applyFont="1" applyFill="1" applyBorder="1"/>
    <xf numFmtId="3" fontId="58" fillId="36" borderId="27" xfId="0" applyNumberFormat="1" applyFont="1" applyFill="1" applyBorder="1" applyAlignment="1">
      <alignment horizontal="right" vertical="top" wrapText="1"/>
    </xf>
    <xf numFmtId="3" fontId="58" fillId="36" borderId="22" xfId="0" applyNumberFormat="1" applyFont="1" applyFill="1" applyBorder="1" applyAlignment="1">
      <alignment horizontal="right" vertical="top" wrapText="1"/>
    </xf>
    <xf numFmtId="0" fontId="58" fillId="36" borderId="22" xfId="0" applyFont="1" applyFill="1" applyBorder="1"/>
    <xf numFmtId="3" fontId="59" fillId="36" borderId="17" xfId="0" applyNumberFormat="1" applyFont="1" applyFill="1" applyBorder="1" applyAlignment="1">
      <alignment horizontal="right" vertical="top" wrapText="1"/>
    </xf>
    <xf numFmtId="3" fontId="58" fillId="26" borderId="17" xfId="0" applyNumberFormat="1" applyFont="1" applyFill="1" applyBorder="1" applyAlignment="1" applyProtection="1">
      <alignment horizontal="right" vertical="top" wrapText="1"/>
    </xf>
    <xf numFmtId="180" fontId="67" fillId="33" borderId="0" xfId="0" applyNumberFormat="1" applyFont="1" applyFill="1"/>
    <xf numFmtId="0" fontId="60" fillId="34" borderId="17" xfId="0" applyFont="1" applyFill="1" applyBorder="1" applyAlignment="1">
      <alignment horizontal="center" vertical="center" wrapText="1"/>
    </xf>
    <xf numFmtId="0" fontId="60" fillId="34" borderId="22" xfId="0" applyFont="1" applyFill="1" applyBorder="1" applyAlignment="1">
      <alignment horizontal="center" wrapText="1"/>
    </xf>
    <xf numFmtId="0" fontId="60" fillId="34" borderId="21" xfId="0" applyFont="1" applyFill="1" applyBorder="1" applyAlignment="1">
      <alignment horizontal="center" vertical="top" wrapText="1"/>
    </xf>
    <xf numFmtId="0" fontId="60" fillId="34" borderId="17" xfId="0" applyFont="1" applyFill="1" applyBorder="1" applyAlignment="1">
      <alignment horizontal="center" wrapText="1"/>
    </xf>
    <xf numFmtId="3" fontId="60" fillId="35" borderId="17" xfId="0" applyNumberFormat="1" applyFont="1" applyFill="1" applyBorder="1" applyAlignment="1">
      <alignment horizontal="right" vertical="top" wrapText="1"/>
    </xf>
    <xf numFmtId="0" fontId="60" fillId="35" borderId="26" xfId="0" applyFont="1" applyFill="1" applyBorder="1"/>
    <xf numFmtId="0" fontId="60" fillId="34" borderId="19" xfId="0" applyFont="1" applyFill="1" applyBorder="1" applyAlignment="1">
      <alignment horizontal="center" vertical="top" wrapText="1"/>
    </xf>
    <xf numFmtId="0" fontId="60" fillId="34" borderId="24" xfId="0" applyFont="1" applyFill="1" applyBorder="1" applyAlignment="1">
      <alignment horizontal="center" vertical="top" wrapText="1"/>
    </xf>
    <xf numFmtId="0" fontId="60" fillId="34" borderId="18" xfId="0" applyFont="1" applyFill="1" applyBorder="1" applyAlignment="1">
      <alignment horizontal="center" wrapText="1"/>
    </xf>
    <xf numFmtId="3" fontId="60" fillId="35" borderId="26" xfId="0" applyNumberFormat="1" applyFont="1" applyFill="1" applyBorder="1" applyAlignment="1">
      <alignment horizontal="right" vertical="top" wrapText="1"/>
    </xf>
    <xf numFmtId="0" fontId="60" fillId="34" borderId="20" xfId="0" applyFont="1" applyFill="1" applyBorder="1" applyAlignment="1">
      <alignment horizontal="center" wrapText="1"/>
    </xf>
    <xf numFmtId="3" fontId="61" fillId="35" borderId="17" xfId="0" applyNumberFormat="1" applyFont="1" applyFill="1" applyBorder="1" applyAlignment="1">
      <alignment horizontal="right" vertical="top" wrapText="1"/>
    </xf>
    <xf numFmtId="0" fontId="60" fillId="2" borderId="31" xfId="0" applyFont="1" applyFill="1" applyBorder="1" applyAlignment="1">
      <alignment horizontal="center" vertical="center" wrapText="1"/>
    </xf>
    <xf numFmtId="0" fontId="60" fillId="2" borderId="33" xfId="0" applyFont="1" applyFill="1" applyBorder="1" applyAlignment="1">
      <alignment horizontal="center" wrapText="1"/>
    </xf>
    <xf numFmtId="0" fontId="60" fillId="2" borderId="34" xfId="0" applyFont="1" applyFill="1" applyBorder="1" applyAlignment="1">
      <alignment horizontal="center" vertical="top" wrapText="1"/>
    </xf>
    <xf numFmtId="0" fontId="60" fillId="2" borderId="31" xfId="0" applyFont="1" applyFill="1" applyBorder="1" applyAlignment="1">
      <alignment horizontal="center" wrapText="1"/>
    </xf>
    <xf numFmtId="3" fontId="60" fillId="0" borderId="31" xfId="0" applyNumberFormat="1" applyFont="1" applyBorder="1" applyAlignment="1">
      <alignment horizontal="right" vertical="top" wrapText="1"/>
    </xf>
    <xf numFmtId="0" fontId="60" fillId="0" borderId="31" xfId="0" applyFont="1" applyBorder="1"/>
    <xf numFmtId="0" fontId="60" fillId="0" borderId="35" xfId="0" applyFont="1" applyBorder="1"/>
    <xf numFmtId="0" fontId="60" fillId="2" borderId="36" xfId="0" applyFont="1" applyFill="1" applyBorder="1" applyAlignment="1">
      <alignment horizontal="center" wrapText="1"/>
    </xf>
    <xf numFmtId="0" fontId="60" fillId="2" borderId="32" xfId="0" applyFont="1" applyFill="1" applyBorder="1" applyAlignment="1">
      <alignment horizontal="center" vertical="top" wrapText="1"/>
    </xf>
    <xf numFmtId="0" fontId="60" fillId="2" borderId="37" xfId="0" applyFont="1" applyFill="1" applyBorder="1" applyAlignment="1">
      <alignment horizontal="center" vertical="top" wrapText="1"/>
    </xf>
    <xf numFmtId="0" fontId="60" fillId="2" borderId="38" xfId="0" applyFont="1" applyFill="1" applyBorder="1" applyAlignment="1">
      <alignment horizontal="center" wrapText="1"/>
    </xf>
    <xf numFmtId="3" fontId="60" fillId="0" borderId="35" xfId="0" applyNumberFormat="1" applyFont="1" applyBorder="1" applyAlignment="1">
      <alignment horizontal="right" vertical="top" wrapText="1"/>
    </xf>
    <xf numFmtId="0" fontId="60" fillId="2" borderId="39" xfId="0" applyFont="1" applyFill="1" applyBorder="1" applyAlignment="1">
      <alignment horizontal="center" wrapText="1"/>
    </xf>
    <xf numFmtId="3" fontId="60" fillId="0" borderId="33" xfId="0" applyNumberFormat="1" applyFont="1" applyBorder="1" applyAlignment="1">
      <alignment horizontal="right" vertical="top" wrapText="1"/>
    </xf>
    <xf numFmtId="3" fontId="61" fillId="2" borderId="31" xfId="0" applyNumberFormat="1" applyFont="1" applyFill="1" applyBorder="1" applyAlignment="1">
      <alignment horizontal="right" vertical="top" wrapText="1"/>
    </xf>
    <xf numFmtId="0" fontId="0" fillId="0" borderId="17" xfId="0" applyBorder="1" applyProtection="1"/>
    <xf numFmtId="3" fontId="58" fillId="36" borderId="25" xfId="0" applyNumberFormat="1" applyFont="1" applyFill="1" applyBorder="1" applyAlignment="1">
      <alignment horizontal="right" vertical="top" wrapText="1"/>
    </xf>
    <xf numFmtId="3" fontId="59" fillId="36" borderId="26" xfId="0" applyNumberFormat="1" applyFont="1" applyFill="1" applyBorder="1" applyAlignment="1">
      <alignment horizontal="right" vertical="top" wrapText="1"/>
    </xf>
    <xf numFmtId="17" fontId="64" fillId="30" borderId="0" xfId="0" applyNumberFormat="1" applyFont="1" applyFill="1"/>
    <xf numFmtId="3" fontId="58" fillId="40" borderId="17" xfId="0" applyNumberFormat="1" applyFont="1" applyFill="1" applyBorder="1" applyAlignment="1">
      <alignment horizontal="right" vertical="top" wrapText="1"/>
    </xf>
    <xf numFmtId="0" fontId="58" fillId="40" borderId="17" xfId="0" applyFont="1" applyFill="1" applyBorder="1"/>
    <xf numFmtId="0" fontId="58" fillId="40" borderId="26" xfId="0" applyFont="1" applyFill="1" applyBorder="1"/>
    <xf numFmtId="0" fontId="58" fillId="41" borderId="22" xfId="0" applyFont="1" applyFill="1" applyBorder="1" applyAlignment="1">
      <alignment horizontal="center" wrapText="1"/>
    </xf>
    <xf numFmtId="0" fontId="58" fillId="41" borderId="23" xfId="0" applyFont="1" applyFill="1" applyBorder="1" applyAlignment="1">
      <alignment horizontal="center" wrapText="1"/>
    </xf>
    <xf numFmtId="0" fontId="58" fillId="41" borderId="18" xfId="0" applyFont="1" applyFill="1" applyBorder="1" applyAlignment="1">
      <alignment horizontal="center" wrapText="1"/>
    </xf>
    <xf numFmtId="3" fontId="58" fillId="42" borderId="17" xfId="0" applyNumberFormat="1" applyFont="1" applyFill="1" applyBorder="1" applyAlignment="1">
      <alignment horizontal="right" vertical="top" wrapText="1"/>
    </xf>
    <xf numFmtId="0" fontId="58" fillId="42" borderId="17" xfId="0" applyFont="1" applyFill="1" applyBorder="1"/>
    <xf numFmtId="0" fontId="58" fillId="43" borderId="23" xfId="0" applyFont="1" applyFill="1" applyBorder="1" applyAlignment="1">
      <alignment horizontal="center" wrapText="1"/>
    </xf>
    <xf numFmtId="0" fontId="58" fillId="43" borderId="18" xfId="0" applyFont="1" applyFill="1" applyBorder="1" applyAlignment="1">
      <alignment horizontal="center" wrapText="1"/>
    </xf>
    <xf numFmtId="0" fontId="58" fillId="43" borderId="17" xfId="0" applyFont="1" applyFill="1" applyBorder="1" applyAlignment="1">
      <alignment horizontal="center" wrapText="1"/>
    </xf>
    <xf numFmtId="0" fontId="58" fillId="43" borderId="22" xfId="0" applyFont="1" applyFill="1" applyBorder="1" applyAlignment="1">
      <alignment horizontal="center" wrapText="1"/>
    </xf>
    <xf numFmtId="0" fontId="58" fillId="41" borderId="21" xfId="0" applyFont="1" applyFill="1" applyBorder="1" applyAlignment="1">
      <alignment horizontal="center" vertical="top" wrapText="1"/>
    </xf>
    <xf numFmtId="0" fontId="58" fillId="41" borderId="0" xfId="0" applyFont="1" applyFill="1" applyBorder="1" applyAlignment="1">
      <alignment vertical="top" wrapText="1"/>
    </xf>
    <xf numFmtId="0" fontId="58" fillId="41" borderId="17" xfId="0" applyFont="1" applyFill="1" applyBorder="1" applyAlignment="1">
      <alignment horizontal="center" wrapText="1"/>
    </xf>
    <xf numFmtId="0" fontId="58" fillId="41" borderId="19" xfId="0" applyFont="1" applyFill="1" applyBorder="1" applyAlignment="1">
      <alignment horizontal="center" vertical="top" wrapText="1"/>
    </xf>
    <xf numFmtId="0" fontId="58" fillId="41" borderId="24" xfId="0" applyFont="1" applyFill="1" applyBorder="1" applyAlignment="1">
      <alignment horizontal="center" vertical="top" wrapText="1"/>
    </xf>
    <xf numFmtId="0" fontId="58" fillId="41" borderId="0" xfId="0" applyFont="1" applyFill="1" applyBorder="1" applyAlignment="1">
      <alignment horizontal="center" vertical="top" wrapText="1"/>
    </xf>
    <xf numFmtId="0" fontId="58" fillId="43" borderId="0" xfId="0" applyFont="1" applyFill="1" applyBorder="1" applyAlignment="1">
      <alignment horizontal="center" wrapText="1"/>
    </xf>
    <xf numFmtId="0" fontId="58" fillId="46" borderId="22" xfId="0" applyFont="1" applyFill="1" applyBorder="1" applyAlignment="1">
      <alignment horizontal="center" wrapText="1"/>
    </xf>
    <xf numFmtId="0" fontId="58" fillId="46" borderId="23" xfId="0" applyFont="1" applyFill="1" applyBorder="1" applyAlignment="1">
      <alignment horizontal="center" wrapText="1"/>
    </xf>
    <xf numFmtId="0" fontId="58" fillId="46" borderId="18" xfId="0" applyFont="1" applyFill="1" applyBorder="1" applyAlignment="1">
      <alignment horizontal="center" wrapText="1"/>
    </xf>
    <xf numFmtId="0" fontId="58" fillId="46" borderId="20" xfId="0" applyFont="1" applyFill="1" applyBorder="1" applyAlignment="1">
      <alignment horizontal="center" wrapText="1"/>
    </xf>
    <xf numFmtId="0" fontId="58" fillId="46" borderId="17" xfId="0" applyFont="1" applyFill="1" applyBorder="1" applyAlignment="1">
      <alignment horizontal="center" wrapText="1"/>
    </xf>
    <xf numFmtId="0" fontId="58" fillId="46" borderId="0" xfId="0" applyFont="1" applyFill="1" applyBorder="1" applyAlignment="1">
      <alignment horizontal="center" wrapText="1"/>
    </xf>
    <xf numFmtId="3" fontId="58" fillId="45" borderId="17" xfId="0" applyNumberFormat="1" applyFont="1" applyFill="1" applyBorder="1" applyAlignment="1">
      <alignment horizontal="right" vertical="top" wrapText="1"/>
    </xf>
    <xf numFmtId="0" fontId="58" fillId="45" borderId="17" xfId="0" applyFont="1" applyFill="1" applyBorder="1"/>
    <xf numFmtId="3" fontId="58" fillId="45" borderId="22" xfId="0" applyNumberFormat="1" applyFont="1" applyFill="1" applyBorder="1" applyAlignment="1">
      <alignment horizontal="right" vertical="top" wrapText="1"/>
    </xf>
    <xf numFmtId="0" fontId="58" fillId="45" borderId="22" xfId="0" applyFont="1" applyFill="1" applyBorder="1"/>
    <xf numFmtId="3" fontId="69" fillId="24" borderId="17" xfId="0" applyNumberFormat="1" applyFont="1" applyFill="1" applyBorder="1" applyAlignment="1">
      <alignment horizontal="center" vertical="center" wrapText="1"/>
    </xf>
    <xf numFmtId="0" fontId="59" fillId="0" borderId="0" xfId="0" applyFont="1" applyAlignment="1">
      <alignment vertical="center"/>
    </xf>
    <xf numFmtId="3" fontId="69" fillId="43" borderId="17" xfId="0" applyNumberFormat="1" applyFont="1" applyFill="1" applyBorder="1" applyAlignment="1">
      <alignment horizontal="center" vertical="center" wrapText="1"/>
    </xf>
    <xf numFmtId="3" fontId="69" fillId="41" borderId="17" xfId="0" applyNumberFormat="1" applyFont="1" applyFill="1" applyBorder="1" applyAlignment="1">
      <alignment horizontal="center" vertical="center" wrapText="1"/>
    </xf>
    <xf numFmtId="3" fontId="69" fillId="41" borderId="0" xfId="0" applyNumberFormat="1" applyFont="1" applyFill="1" applyBorder="1" applyAlignment="1">
      <alignment horizontal="center" vertical="center" wrapText="1"/>
    </xf>
    <xf numFmtId="3" fontId="69" fillId="41" borderId="26" xfId="0" applyNumberFormat="1" applyFont="1" applyFill="1" applyBorder="1" applyAlignment="1">
      <alignment horizontal="center" vertical="center" wrapText="1"/>
    </xf>
    <xf numFmtId="3" fontId="69" fillId="46" borderId="17" xfId="0" applyNumberFormat="1" applyFont="1" applyFill="1" applyBorder="1" applyAlignment="1">
      <alignment horizontal="center" vertical="center" wrapText="1"/>
    </xf>
    <xf numFmtId="3" fontId="69" fillId="44" borderId="17" xfId="0" applyNumberFormat="1" applyFont="1" applyFill="1" applyBorder="1" applyAlignment="1">
      <alignment horizontal="center" vertical="center" wrapText="1"/>
    </xf>
    <xf numFmtId="0" fontId="58" fillId="24" borderId="49" xfId="0" applyFont="1" applyFill="1" applyBorder="1" applyAlignment="1">
      <alignment horizontal="center" vertical="center" wrapText="1"/>
    </xf>
    <xf numFmtId="0" fontId="58" fillId="24" borderId="49" xfId="0" applyFont="1" applyFill="1" applyBorder="1" applyAlignment="1">
      <alignment horizontal="center" wrapText="1"/>
    </xf>
    <xf numFmtId="3" fontId="58" fillId="31" borderId="49" xfId="0" applyNumberFormat="1" applyFont="1" applyFill="1" applyBorder="1" applyAlignment="1">
      <alignment horizontal="right" vertical="top" wrapText="1"/>
    </xf>
    <xf numFmtId="0" fontId="58" fillId="31" borderId="49" xfId="0" applyFont="1" applyFill="1" applyBorder="1"/>
    <xf numFmtId="0" fontId="4" fillId="27" borderId="49" xfId="234" quotePrefix="1" applyFont="1" applyFill="1" applyBorder="1" applyAlignment="1" applyProtection="1">
      <alignment horizontal="right"/>
      <protection locked="0"/>
    </xf>
    <xf numFmtId="0" fontId="4" fillId="0" borderId="56" xfId="384" applyFont="1" applyBorder="1"/>
    <xf numFmtId="0" fontId="4" fillId="0" borderId="49" xfId="384" applyFont="1" applyBorder="1"/>
    <xf numFmtId="0" fontId="4" fillId="0" borderId="49" xfId="234" quotePrefix="1" applyFont="1" applyFill="1" applyBorder="1" applyAlignment="1" applyProtection="1">
      <alignment horizontal="right"/>
      <protection locked="0"/>
    </xf>
    <xf numFmtId="0" fontId="4" fillId="0" borderId="49" xfId="384" applyFont="1" applyFill="1" applyBorder="1"/>
    <xf numFmtId="0" fontId="4" fillId="0" borderId="49" xfId="234" applyFont="1" applyFill="1" applyBorder="1"/>
    <xf numFmtId="0" fontId="4" fillId="0" borderId="49" xfId="234" applyFont="1" applyFill="1" applyBorder="1" applyAlignment="1">
      <alignment horizontal="right"/>
    </xf>
    <xf numFmtId="0" fontId="58" fillId="24" borderId="58" xfId="0" applyFont="1" applyFill="1" applyBorder="1" applyAlignment="1">
      <alignment horizontal="center" wrapText="1"/>
    </xf>
    <xf numFmtId="0" fontId="4" fillId="0" borderId="49" xfId="234" applyFont="1" applyFill="1" applyBorder="1" applyAlignment="1" applyProtection="1">
      <alignment horizontal="right"/>
      <protection locked="0"/>
    </xf>
    <xf numFmtId="3" fontId="59" fillId="24" borderId="49" xfId="0" applyNumberFormat="1" applyFont="1" applyFill="1" applyBorder="1" applyAlignment="1">
      <alignment horizontal="right" vertical="top" wrapText="1"/>
    </xf>
    <xf numFmtId="0" fontId="59" fillId="0" borderId="0" xfId="0" applyFont="1" applyAlignment="1">
      <alignment horizontal="center" vertical="center"/>
    </xf>
    <xf numFmtId="0" fontId="58" fillId="24" borderId="17" xfId="0" applyFont="1" applyFill="1" applyBorder="1" applyAlignment="1">
      <alignment horizontal="center" vertical="center" wrapText="1"/>
    </xf>
    <xf numFmtId="0" fontId="69" fillId="24" borderId="17" xfId="0" applyFont="1" applyFill="1" applyBorder="1" applyAlignment="1">
      <alignment horizontal="center" vertical="center" wrapText="1"/>
    </xf>
    <xf numFmtId="0" fontId="69" fillId="41" borderId="26" xfId="0" applyFont="1" applyFill="1" applyBorder="1" applyAlignment="1">
      <alignment horizontal="center" vertical="center" wrapText="1"/>
    </xf>
    <xf numFmtId="0" fontId="69" fillId="41" borderId="29" xfId="0" applyFont="1" applyFill="1" applyBorder="1" applyAlignment="1">
      <alignment horizontal="center" vertical="center" wrapText="1"/>
    </xf>
    <xf numFmtId="0" fontId="69" fillId="41" borderId="30" xfId="0" applyFont="1" applyFill="1" applyBorder="1" applyAlignment="1">
      <alignment horizontal="center" vertical="center" wrapText="1"/>
    </xf>
    <xf numFmtId="0" fontId="69" fillId="43" borderId="26" xfId="0" applyFont="1" applyFill="1" applyBorder="1" applyAlignment="1">
      <alignment horizontal="center" vertical="center" wrapText="1"/>
    </xf>
    <xf numFmtId="0" fontId="69" fillId="43" borderId="29" xfId="0" applyFont="1" applyFill="1" applyBorder="1" applyAlignment="1">
      <alignment horizontal="center" vertical="center" wrapText="1"/>
    </xf>
    <xf numFmtId="0" fontId="69" fillId="46" borderId="17" xfId="0" applyFont="1" applyFill="1" applyBorder="1" applyAlignment="1">
      <alignment horizontal="center" vertical="center" wrapText="1"/>
    </xf>
    <xf numFmtId="0" fontId="69" fillId="44" borderId="26" xfId="0" applyFont="1" applyFill="1" applyBorder="1" applyAlignment="1">
      <alignment horizontal="center" vertical="center" wrapText="1"/>
    </xf>
    <xf numFmtId="0" fontId="69" fillId="44" borderId="29" xfId="0" applyFont="1" applyFill="1" applyBorder="1" applyAlignment="1">
      <alignment horizontal="center" vertical="center" wrapText="1"/>
    </xf>
    <xf numFmtId="0" fontId="69" fillId="44" borderId="30" xfId="0" applyFont="1" applyFill="1" applyBorder="1" applyAlignment="1">
      <alignment horizontal="center" vertical="center" wrapText="1"/>
    </xf>
    <xf numFmtId="0" fontId="59" fillId="0" borderId="0" xfId="0" applyFont="1" applyAlignment="1">
      <alignment horizontal="center"/>
    </xf>
    <xf numFmtId="0" fontId="58" fillId="24" borderId="49" xfId="0" applyFont="1" applyFill="1" applyBorder="1" applyAlignment="1">
      <alignment horizontal="center" vertical="center" wrapText="1"/>
    </xf>
    <xf numFmtId="0" fontId="59" fillId="24" borderId="49" xfId="0" applyFont="1" applyFill="1" applyBorder="1" applyAlignment="1">
      <alignment horizontal="center" wrapText="1"/>
    </xf>
    <xf numFmtId="0" fontId="58" fillId="24" borderId="50" xfId="0" applyFont="1" applyFill="1" applyBorder="1" applyAlignment="1">
      <alignment horizontal="center" wrapText="1"/>
    </xf>
    <xf numFmtId="0" fontId="58" fillId="24" borderId="69" xfId="0" applyFont="1" applyFill="1" applyBorder="1" applyAlignment="1">
      <alignment horizontal="center" wrapText="1"/>
    </xf>
    <xf numFmtId="0" fontId="58" fillId="24" borderId="70" xfId="0" applyFont="1" applyFill="1" applyBorder="1" applyAlignment="1">
      <alignment horizontal="center" wrapText="1"/>
    </xf>
    <xf numFmtId="0" fontId="58" fillId="24" borderId="49" xfId="0" applyFont="1" applyFill="1" applyBorder="1" applyAlignment="1">
      <alignment horizontal="center" wrapText="1"/>
    </xf>
    <xf numFmtId="0" fontId="59" fillId="24" borderId="26" xfId="0" applyFont="1" applyFill="1" applyBorder="1" applyAlignment="1">
      <alignment horizontal="center" wrapText="1"/>
    </xf>
    <xf numFmtId="0" fontId="59" fillId="24" borderId="29" xfId="0" applyFont="1" applyFill="1" applyBorder="1" applyAlignment="1">
      <alignment horizontal="center" wrapText="1"/>
    </xf>
    <xf numFmtId="0" fontId="59" fillId="24" borderId="30" xfId="0" applyFont="1" applyFill="1" applyBorder="1" applyAlignment="1">
      <alignment horizontal="center" wrapText="1"/>
    </xf>
    <xf numFmtId="0" fontId="58" fillId="24" borderId="46" xfId="0" applyFont="1" applyFill="1" applyBorder="1" applyAlignment="1">
      <alignment horizontal="center" vertical="center" wrapText="1"/>
    </xf>
    <xf numFmtId="0" fontId="58" fillId="24" borderId="53" xfId="0" applyFont="1" applyFill="1" applyBorder="1" applyAlignment="1">
      <alignment horizontal="center" vertical="center" wrapText="1"/>
    </xf>
    <xf numFmtId="0" fontId="58" fillId="24" borderId="21" xfId="0" applyFont="1" applyFill="1" applyBorder="1" applyAlignment="1">
      <alignment horizontal="center" vertical="center" wrapText="1"/>
    </xf>
    <xf numFmtId="0" fontId="58" fillId="24" borderId="58" xfId="0" applyFont="1" applyFill="1" applyBorder="1" applyAlignment="1">
      <alignment horizontal="center" vertical="center" wrapText="1"/>
    </xf>
    <xf numFmtId="0" fontId="58" fillId="24" borderId="0" xfId="0" applyFont="1" applyFill="1" applyBorder="1" applyAlignment="1">
      <alignment horizontal="center" vertical="center" wrapText="1"/>
    </xf>
    <xf numFmtId="0" fontId="58" fillId="24" borderId="47" xfId="0" applyFont="1" applyFill="1" applyBorder="1" applyAlignment="1">
      <alignment horizontal="center" vertical="center" wrapText="1"/>
    </xf>
    <xf numFmtId="0" fontId="58" fillId="24" borderId="57" xfId="0" applyFont="1" applyFill="1" applyBorder="1" applyAlignment="1">
      <alignment horizontal="center" vertical="center" wrapText="1"/>
    </xf>
    <xf numFmtId="0" fontId="58" fillId="24" borderId="59" xfId="0" applyFont="1" applyFill="1" applyBorder="1" applyAlignment="1">
      <alignment horizontal="center" vertical="center" wrapText="1"/>
    </xf>
    <xf numFmtId="0" fontId="58" fillId="24" borderId="55" xfId="0" applyFont="1" applyFill="1" applyBorder="1" applyAlignment="1">
      <alignment horizontal="center" vertical="center" wrapText="1"/>
    </xf>
    <xf numFmtId="0" fontId="58" fillId="24" borderId="26" xfId="0" applyFont="1" applyFill="1" applyBorder="1" applyAlignment="1">
      <alignment horizontal="center" vertical="center" wrapText="1"/>
    </xf>
    <xf numFmtId="0" fontId="58" fillId="24" borderId="29" xfId="0" applyFont="1" applyFill="1" applyBorder="1" applyAlignment="1">
      <alignment horizontal="center" vertical="center" wrapText="1"/>
    </xf>
    <xf numFmtId="0" fontId="58" fillId="24" borderId="30" xfId="0" applyFont="1" applyFill="1" applyBorder="1" applyAlignment="1">
      <alignment horizontal="center" vertical="center" wrapText="1"/>
    </xf>
    <xf numFmtId="0" fontId="58" fillId="24" borderId="22" xfId="0" applyFont="1" applyFill="1" applyBorder="1" applyAlignment="1">
      <alignment horizontal="center" vertical="center" wrapText="1"/>
    </xf>
    <xf numFmtId="0" fontId="58" fillId="24" borderId="56" xfId="0" applyFont="1" applyFill="1" applyBorder="1" applyAlignment="1">
      <alignment horizontal="center" vertical="center" wrapText="1"/>
    </xf>
    <xf numFmtId="0" fontId="58" fillId="24" borderId="26" xfId="0" applyFont="1" applyFill="1" applyBorder="1" applyAlignment="1">
      <alignment horizontal="center" wrapText="1"/>
    </xf>
    <xf numFmtId="0" fontId="58" fillId="24" borderId="29" xfId="0" applyFont="1" applyFill="1" applyBorder="1" applyAlignment="1">
      <alignment horizontal="center" wrapText="1"/>
    </xf>
    <xf numFmtId="0" fontId="58" fillId="24" borderId="30" xfId="0" applyFont="1" applyFill="1" applyBorder="1" applyAlignment="1">
      <alignment horizontal="center" wrapText="1"/>
    </xf>
    <xf numFmtId="0" fontId="58" fillId="24" borderId="17" xfId="0" applyFont="1" applyFill="1" applyBorder="1" applyAlignment="1">
      <alignment horizontal="center" wrapText="1"/>
    </xf>
    <xf numFmtId="0" fontId="64" fillId="30" borderId="0" xfId="0" applyFont="1" applyFill="1" applyAlignment="1">
      <alignment horizontal="left"/>
    </xf>
    <xf numFmtId="0" fontId="58" fillId="0" borderId="0" xfId="0" applyFont="1" applyAlignment="1">
      <alignment horizontal="left"/>
    </xf>
    <xf numFmtId="0" fontId="59" fillId="24" borderId="17" xfId="0" applyFont="1" applyFill="1" applyBorder="1" applyAlignment="1">
      <alignment horizontal="center" wrapText="1"/>
    </xf>
    <xf numFmtId="0" fontId="66" fillId="32" borderId="60" xfId="0" applyFont="1" applyFill="1" applyBorder="1" applyAlignment="1">
      <alignment horizontal="center" wrapText="1"/>
    </xf>
    <xf numFmtId="0" fontId="66" fillId="0" borderId="0" xfId="0" applyFont="1" applyFill="1" applyBorder="1" applyAlignment="1">
      <alignment horizontal="center"/>
    </xf>
    <xf numFmtId="0" fontId="65" fillId="32" borderId="60" xfId="0" applyFont="1" applyFill="1" applyBorder="1" applyAlignment="1">
      <alignment horizontal="center" vertical="center" wrapText="1"/>
    </xf>
    <xf numFmtId="0" fontId="65" fillId="32" borderId="60" xfId="0" applyFont="1" applyFill="1" applyBorder="1" applyAlignment="1">
      <alignment horizontal="center" wrapText="1"/>
    </xf>
    <xf numFmtId="0" fontId="65" fillId="32" borderId="63" xfId="0" applyFont="1" applyFill="1" applyBorder="1" applyAlignment="1">
      <alignment horizontal="center" wrapText="1"/>
    </xf>
    <xf numFmtId="0" fontId="67" fillId="33" borderId="0" xfId="0" applyFont="1" applyFill="1" applyBorder="1" applyAlignment="1">
      <alignment horizontal="left"/>
    </xf>
    <xf numFmtId="0" fontId="60" fillId="0" borderId="0" xfId="0" applyFont="1" applyBorder="1" applyAlignment="1">
      <alignment horizontal="left"/>
    </xf>
    <xf numFmtId="0" fontId="61" fillId="34" borderId="49" xfId="0" applyFont="1" applyFill="1" applyBorder="1" applyAlignment="1">
      <alignment horizontal="center" wrapText="1"/>
    </xf>
    <xf numFmtId="0" fontId="61" fillId="0" borderId="0" xfId="0" applyFont="1" applyBorder="1" applyAlignment="1">
      <alignment horizontal="center"/>
    </xf>
    <xf numFmtId="0" fontId="60" fillId="34" borderId="49" xfId="0" applyFont="1" applyFill="1" applyBorder="1" applyAlignment="1">
      <alignment horizontal="center" vertical="center" wrapText="1"/>
    </xf>
    <xf numFmtId="0" fontId="60" fillId="34" borderId="49" xfId="0" applyFont="1" applyFill="1" applyBorder="1" applyAlignment="1">
      <alignment horizontal="center" wrapText="1"/>
    </xf>
    <xf numFmtId="0" fontId="60" fillId="34" borderId="50" xfId="0" applyFont="1" applyFill="1" applyBorder="1" applyAlignment="1">
      <alignment horizontal="center" wrapText="1"/>
    </xf>
    <xf numFmtId="0" fontId="68" fillId="25" borderId="0" xfId="0" applyFont="1" applyFill="1" applyAlignment="1">
      <alignment horizontal="left"/>
    </xf>
    <xf numFmtId="0" fontId="59" fillId="25" borderId="49" xfId="0" applyFont="1" applyFill="1" applyBorder="1" applyAlignment="1">
      <alignment horizontal="center" wrapText="1"/>
    </xf>
    <xf numFmtId="0" fontId="58" fillId="25" borderId="49" xfId="0" applyFont="1" applyFill="1" applyBorder="1" applyAlignment="1">
      <alignment horizontal="center" vertical="center" wrapText="1"/>
    </xf>
    <xf numFmtId="0" fontId="58" fillId="25" borderId="50" xfId="0" applyFont="1" applyFill="1" applyBorder="1" applyAlignment="1">
      <alignment horizontal="center" wrapText="1"/>
    </xf>
    <xf numFmtId="0" fontId="58" fillId="25" borderId="69" xfId="0" applyFont="1" applyFill="1" applyBorder="1" applyAlignment="1">
      <alignment horizontal="center" wrapText="1"/>
    </xf>
    <xf numFmtId="0" fontId="58" fillId="25" borderId="70" xfId="0" applyFont="1" applyFill="1" applyBorder="1" applyAlignment="1">
      <alignment horizontal="center" wrapText="1"/>
    </xf>
    <xf numFmtId="0" fontId="58" fillId="25" borderId="49" xfId="0" applyFont="1" applyFill="1" applyBorder="1" applyAlignment="1">
      <alignment horizontal="center" wrapText="1"/>
    </xf>
    <xf numFmtId="0" fontId="59" fillId="24" borderId="50" xfId="0" applyFont="1" applyFill="1" applyBorder="1" applyAlignment="1">
      <alignment horizontal="center" wrapText="1"/>
    </xf>
    <xf numFmtId="0" fontId="59" fillId="24" borderId="69" xfId="0" applyFont="1" applyFill="1" applyBorder="1" applyAlignment="1">
      <alignment horizontal="center" wrapText="1"/>
    </xf>
    <xf numFmtId="0" fontId="59" fillId="24" borderId="70" xfId="0" applyFont="1" applyFill="1" applyBorder="1" applyAlignment="1">
      <alignment horizontal="center" wrapText="1"/>
    </xf>
    <xf numFmtId="0" fontId="58" fillId="24" borderId="71" xfId="0" applyFont="1" applyFill="1" applyBorder="1" applyAlignment="1">
      <alignment horizontal="center" vertical="center" wrapText="1"/>
    </xf>
    <xf numFmtId="0" fontId="58" fillId="24" borderId="48" xfId="0" applyFont="1" applyFill="1" applyBorder="1" applyAlignment="1">
      <alignment horizontal="center" vertical="center" wrapText="1"/>
    </xf>
    <xf numFmtId="0" fontId="58" fillId="24" borderId="50" xfId="0" applyFont="1" applyFill="1" applyBorder="1" applyAlignment="1">
      <alignment horizontal="center" vertical="center" wrapText="1"/>
    </xf>
    <xf numFmtId="0" fontId="58" fillId="24" borderId="69" xfId="0" applyFont="1" applyFill="1" applyBorder="1" applyAlignment="1">
      <alignment horizontal="center" vertical="center" wrapText="1"/>
    </xf>
    <xf numFmtId="0" fontId="58" fillId="24" borderId="70" xfId="0" applyFont="1" applyFill="1" applyBorder="1" applyAlignment="1">
      <alignment horizontal="center" vertical="center" wrapText="1"/>
    </xf>
    <xf numFmtId="0" fontId="58" fillId="24" borderId="52" xfId="0" applyFont="1" applyFill="1" applyBorder="1" applyAlignment="1">
      <alignment horizontal="center" vertical="center" wrapText="1"/>
    </xf>
    <xf numFmtId="0" fontId="61" fillId="28" borderId="17" xfId="0" applyFont="1" applyFill="1" applyBorder="1" applyAlignment="1">
      <alignment horizontal="center" wrapText="1"/>
    </xf>
    <xf numFmtId="0" fontId="60" fillId="28" borderId="17" xfId="0" applyFont="1" applyFill="1" applyBorder="1" applyAlignment="1">
      <alignment horizontal="center" vertical="center" wrapText="1"/>
    </xf>
    <xf numFmtId="0" fontId="60" fillId="28" borderId="17" xfId="0" applyFont="1" applyFill="1" applyBorder="1" applyAlignment="1">
      <alignment horizontal="center" wrapText="1"/>
    </xf>
    <xf numFmtId="0" fontId="60" fillId="28" borderId="50" xfId="0" applyFont="1" applyFill="1" applyBorder="1" applyAlignment="1">
      <alignment horizontal="center" wrapText="1"/>
    </xf>
    <xf numFmtId="0" fontId="58" fillId="37" borderId="0" xfId="0" applyFont="1" applyFill="1" applyBorder="1" applyAlignment="1">
      <alignment horizontal="left"/>
    </xf>
    <xf numFmtId="0" fontId="67" fillId="37" borderId="0" xfId="0" applyFont="1" applyFill="1" applyBorder="1" applyAlignment="1">
      <alignment horizontal="left"/>
    </xf>
    <xf numFmtId="0" fontId="59" fillId="39" borderId="31" xfId="0" applyFont="1" applyFill="1" applyBorder="1" applyAlignment="1">
      <alignment horizontal="center" wrapText="1"/>
    </xf>
    <xf numFmtId="0" fontId="59" fillId="0" borderId="0" xfId="0" applyFont="1" applyBorder="1" applyAlignment="1">
      <alignment horizontal="center"/>
    </xf>
    <xf numFmtId="0" fontId="58" fillId="39" borderId="31" xfId="0" applyFont="1" applyFill="1" applyBorder="1" applyAlignment="1">
      <alignment horizontal="center" vertical="center" wrapText="1"/>
    </xf>
    <xf numFmtId="0" fontId="58" fillId="39" borderId="33" xfId="0" applyFont="1" applyFill="1" applyBorder="1" applyAlignment="1">
      <alignment horizontal="center" vertical="center" wrapText="1"/>
    </xf>
    <xf numFmtId="0" fontId="58" fillId="39" borderId="31" xfId="0" applyFont="1" applyFill="1" applyBorder="1" applyAlignment="1">
      <alignment horizontal="center" wrapText="1"/>
    </xf>
    <xf numFmtId="0" fontId="58" fillId="39" borderId="35" xfId="0" applyFont="1" applyFill="1" applyBorder="1" applyAlignment="1">
      <alignment horizontal="center" wrapText="1"/>
    </xf>
    <xf numFmtId="0" fontId="61" fillId="2" borderId="40" xfId="0" applyFont="1" applyFill="1" applyBorder="1" applyAlignment="1">
      <alignment horizontal="center" wrapText="1"/>
    </xf>
    <xf numFmtId="0" fontId="61" fillId="2" borderId="42" xfId="0" applyFont="1" applyFill="1" applyBorder="1" applyAlignment="1">
      <alignment horizontal="center" wrapText="1"/>
    </xf>
    <xf numFmtId="0" fontId="60" fillId="2" borderId="17" xfId="0" applyFont="1" applyFill="1" applyBorder="1" applyAlignment="1">
      <alignment horizontal="center" vertical="center" wrapText="1"/>
    </xf>
    <xf numFmtId="0" fontId="60" fillId="2" borderId="40" xfId="0" applyFont="1" applyFill="1" applyBorder="1" applyAlignment="1">
      <alignment horizontal="center" wrapText="1"/>
    </xf>
    <xf numFmtId="0" fontId="60" fillId="2" borderId="44" xfId="0" applyFont="1" applyFill="1" applyBorder="1" applyAlignment="1">
      <alignment horizontal="center" wrapText="1"/>
    </xf>
    <xf numFmtId="0" fontId="60" fillId="2" borderId="42" xfId="0" applyFont="1" applyFill="1" applyBorder="1" applyAlignment="1">
      <alignment horizontal="center" wrapText="1"/>
    </xf>
    <xf numFmtId="0" fontId="59" fillId="25" borderId="17" xfId="0" applyFont="1" applyFill="1" applyBorder="1" applyAlignment="1">
      <alignment horizontal="center" wrapText="1"/>
    </xf>
    <xf numFmtId="0" fontId="58" fillId="25" borderId="17" xfId="0" applyFont="1" applyFill="1" applyBorder="1" applyAlignment="1">
      <alignment horizontal="center" vertical="center" wrapText="1"/>
    </xf>
    <xf numFmtId="0" fontId="58" fillId="25" borderId="26" xfId="0" applyFont="1" applyFill="1" applyBorder="1" applyAlignment="1">
      <alignment horizontal="center" wrapText="1"/>
    </xf>
    <xf numFmtId="0" fontId="58" fillId="25" borderId="29" xfId="0" applyFont="1" applyFill="1" applyBorder="1" applyAlignment="1">
      <alignment horizontal="center" wrapText="1"/>
    </xf>
    <xf numFmtId="0" fontId="58" fillId="25" borderId="30" xfId="0" applyFont="1" applyFill="1" applyBorder="1" applyAlignment="1">
      <alignment horizontal="center" wrapText="1"/>
    </xf>
    <xf numFmtId="0" fontId="58" fillId="25" borderId="17" xfId="0" applyFont="1" applyFill="1" applyBorder="1" applyAlignment="1">
      <alignment horizontal="center" wrapText="1"/>
    </xf>
    <xf numFmtId="0" fontId="60" fillId="34" borderId="17" xfId="0" applyFont="1" applyFill="1" applyBorder="1" applyAlignment="1">
      <alignment horizontal="center" vertical="center" wrapText="1"/>
    </xf>
    <xf numFmtId="0" fontId="67" fillId="33" borderId="0" xfId="0" applyFont="1" applyFill="1" applyBorder="1" applyAlignment="1" applyProtection="1">
      <alignment horizontal="left"/>
      <protection locked="0"/>
    </xf>
    <xf numFmtId="0" fontId="60" fillId="34" borderId="17" xfId="0" applyFont="1" applyFill="1" applyBorder="1" applyAlignment="1">
      <alignment horizontal="center" wrapText="1"/>
    </xf>
    <xf numFmtId="0" fontId="60" fillId="34" borderId="26" xfId="0" applyFont="1" applyFill="1" applyBorder="1" applyAlignment="1">
      <alignment horizontal="center" wrapText="1"/>
    </xf>
    <xf numFmtId="0" fontId="61" fillId="34" borderId="17" xfId="0" applyFont="1" applyFill="1" applyBorder="1" applyAlignment="1">
      <alignment horizontal="center" wrapText="1"/>
    </xf>
    <xf numFmtId="0" fontId="60" fillId="2" borderId="31" xfId="0" applyFont="1" applyFill="1" applyBorder="1" applyAlignment="1">
      <alignment horizontal="center" vertical="center" wrapText="1"/>
    </xf>
    <xf numFmtId="0" fontId="61" fillId="2" borderId="31" xfId="0" applyFont="1" applyFill="1" applyBorder="1" applyAlignment="1">
      <alignment horizontal="center" wrapText="1"/>
    </xf>
    <xf numFmtId="0" fontId="60" fillId="2" borderId="31" xfId="0" applyFont="1" applyFill="1" applyBorder="1" applyAlignment="1">
      <alignment horizontal="center" wrapText="1"/>
    </xf>
    <xf numFmtId="0" fontId="60" fillId="2" borderId="35" xfId="0" applyFont="1" applyFill="1" applyBorder="1" applyAlignment="1">
      <alignment horizontal="center" wrapText="1"/>
    </xf>
    <xf numFmtId="3" fontId="58" fillId="0" borderId="71" xfId="0" applyNumberFormat="1" applyFont="1" applyBorder="1" applyAlignment="1">
      <alignment horizontal="right" vertical="top" wrapText="1"/>
    </xf>
    <xf numFmtId="0" fontId="58" fillId="31" borderId="71" xfId="0" applyFont="1" applyFill="1" applyBorder="1"/>
    <xf numFmtId="3" fontId="58" fillId="31" borderId="18" xfId="0" applyNumberFormat="1" applyFont="1" applyFill="1" applyBorder="1" applyAlignment="1">
      <alignment horizontal="right" vertical="top" wrapText="1"/>
    </xf>
    <xf numFmtId="3" fontId="60" fillId="0" borderId="50" xfId="0" applyNumberFormat="1" applyFont="1" applyBorder="1" applyAlignment="1">
      <alignment horizontal="right" vertical="top" wrapText="1"/>
    </xf>
    <xf numFmtId="3" fontId="60" fillId="0" borderId="71" xfId="0" applyNumberFormat="1" applyFont="1" applyBorder="1" applyAlignment="1">
      <alignment horizontal="right" vertical="top" wrapText="1"/>
    </xf>
    <xf numFmtId="0" fontId="60" fillId="35" borderId="71" xfId="0" applyFont="1" applyFill="1" applyBorder="1"/>
    <xf numFmtId="3" fontId="60" fillId="0" borderId="18" xfId="0" applyNumberFormat="1" applyFont="1" applyBorder="1" applyAlignment="1">
      <alignment horizontal="right" vertical="top" wrapText="1"/>
    </xf>
    <xf numFmtId="3" fontId="58" fillId="36" borderId="70" xfId="0" applyNumberFormat="1" applyFont="1" applyFill="1" applyBorder="1" applyAlignment="1">
      <alignment horizontal="right" vertical="top" wrapText="1"/>
    </xf>
    <xf numFmtId="0" fontId="58" fillId="0" borderId="70" xfId="0" applyFont="1" applyBorder="1"/>
    <xf numFmtId="3" fontId="58" fillId="36" borderId="69" xfId="0" applyNumberFormat="1" applyFont="1" applyFill="1" applyBorder="1" applyAlignment="1">
      <alignment horizontal="right" vertical="top" wrapText="1"/>
    </xf>
    <xf numFmtId="0" fontId="58" fillId="36" borderId="71" xfId="0" applyFont="1" applyFill="1" applyBorder="1"/>
    <xf numFmtId="3" fontId="58" fillId="36" borderId="18" xfId="0" applyNumberFormat="1" applyFont="1" applyFill="1" applyBorder="1" applyAlignment="1">
      <alignment horizontal="right" vertical="top" wrapText="1"/>
    </xf>
    <xf numFmtId="3" fontId="58" fillId="0" borderId="18" xfId="0" applyNumberFormat="1" applyFont="1" applyBorder="1" applyAlignment="1">
      <alignment horizontal="right" vertical="top" wrapText="1"/>
    </xf>
    <xf numFmtId="0" fontId="58" fillId="0" borderId="18" xfId="0" applyFont="1" applyBorder="1"/>
    <xf numFmtId="0" fontId="58" fillId="36" borderId="18" xfId="0" applyFont="1" applyFill="1" applyBorder="1"/>
    <xf numFmtId="1" fontId="58" fillId="0" borderId="71" xfId="0" applyNumberFormat="1" applyFont="1" applyBorder="1" applyAlignment="1">
      <alignment horizontal="right" vertical="top" wrapText="1"/>
    </xf>
    <xf numFmtId="1" fontId="58" fillId="0" borderId="71" xfId="0" applyNumberFormat="1" applyFont="1" applyBorder="1" applyAlignment="1">
      <alignment horizontal="right"/>
    </xf>
    <xf numFmtId="1" fontId="59" fillId="24" borderId="18" xfId="0" applyNumberFormat="1" applyFont="1" applyFill="1" applyBorder="1" applyAlignment="1">
      <alignment horizontal="right" vertical="top" wrapText="1"/>
    </xf>
    <xf numFmtId="3" fontId="58" fillId="0" borderId="49" xfId="0" applyNumberFormat="1" applyFont="1" applyBorder="1" applyAlignment="1" applyProtection="1">
      <alignment horizontal="right" vertical="top" wrapText="1"/>
    </xf>
    <xf numFmtId="3" fontId="59" fillId="31" borderId="49" xfId="0" applyNumberFormat="1" applyFont="1" applyFill="1" applyBorder="1" applyAlignment="1">
      <alignment horizontal="right" vertical="top" wrapText="1"/>
    </xf>
    <xf numFmtId="1" fontId="58" fillId="31" borderId="49" xfId="0" applyNumberFormat="1" applyFont="1" applyFill="1" applyBorder="1" applyAlignment="1">
      <alignment horizontal="right" vertical="top" wrapText="1"/>
    </xf>
    <xf numFmtId="1" fontId="58" fillId="0" borderId="49" xfId="0" applyNumberFormat="1" applyFont="1" applyBorder="1" applyProtection="1"/>
    <xf numFmtId="1" fontId="58" fillId="31" borderId="49" xfId="0" applyNumberFormat="1" applyFont="1" applyFill="1" applyBorder="1"/>
    <xf numFmtId="1" fontId="58" fillId="0" borderId="49" xfId="0" applyNumberFormat="1" applyFont="1" applyBorder="1"/>
    <xf numFmtId="0" fontId="58" fillId="0" borderId="49" xfId="0" applyFont="1" applyBorder="1" applyAlignment="1">
      <alignment horizontal="right" vertical="top" wrapText="1"/>
    </xf>
    <xf numFmtId="0" fontId="58" fillId="0" borderId="49" xfId="0" applyFont="1" applyBorder="1" applyAlignment="1">
      <alignment horizontal="right"/>
    </xf>
    <xf numFmtId="3" fontId="60" fillId="38" borderId="49" xfId="0" applyNumberFormat="1" applyFont="1" applyFill="1" applyBorder="1" applyAlignment="1">
      <alignment horizontal="right" vertical="top" wrapText="1"/>
    </xf>
    <xf numFmtId="3" fontId="60" fillId="0" borderId="49" xfId="0" applyNumberFormat="1" applyFont="1" applyBorder="1" applyAlignment="1" applyProtection="1">
      <alignment horizontal="right" vertical="top" wrapText="1"/>
      <protection locked="0"/>
    </xf>
    <xf numFmtId="0" fontId="0" fillId="0" borderId="49" xfId="0" applyFont="1" applyBorder="1" applyAlignment="1" applyProtection="1">
      <protection locked="0"/>
    </xf>
    <xf numFmtId="0" fontId="60" fillId="38" borderId="49" xfId="0" applyFont="1" applyFill="1" applyBorder="1"/>
    <xf numFmtId="0" fontId="60" fillId="0" borderId="49" xfId="0" applyFont="1" applyBorder="1" applyProtection="1">
      <protection locked="0"/>
    </xf>
    <xf numFmtId="3" fontId="58" fillId="0" borderId="49" xfId="0" applyNumberFormat="1" applyFont="1" applyFill="1" applyBorder="1" applyAlignment="1">
      <alignment horizontal="right" vertical="top" wrapText="1"/>
    </xf>
    <xf numFmtId="1" fontId="63" fillId="29" borderId="49" xfId="0" applyNumberFormat="1" applyFont="1" applyFill="1" applyBorder="1" applyAlignment="1">
      <alignment horizontal="right" vertical="center"/>
    </xf>
    <xf numFmtId="1" fontId="3" fillId="0" borderId="49" xfId="383" applyNumberFormat="1" applyFont="1" applyBorder="1" applyAlignment="1">
      <alignment horizontal="right" vertical="top" wrapText="1"/>
    </xf>
    <xf numFmtId="0" fontId="58" fillId="0" borderId="49" xfId="0" applyFont="1" applyFill="1" applyBorder="1"/>
    <xf numFmtId="0" fontId="58" fillId="0" borderId="49" xfId="0" applyFont="1" applyBorder="1" applyProtection="1"/>
    <xf numFmtId="3" fontId="58" fillId="26" borderId="49" xfId="0" applyNumberFormat="1" applyFont="1" applyFill="1" applyBorder="1" applyAlignment="1" applyProtection="1">
      <alignment horizontal="right" vertical="top" wrapText="1"/>
    </xf>
    <xf numFmtId="3" fontId="60" fillId="0" borderId="76" xfId="0" applyNumberFormat="1" applyFont="1" applyBorder="1" applyAlignment="1">
      <alignment horizontal="right" vertical="top" wrapText="1"/>
    </xf>
    <xf numFmtId="3" fontId="60" fillId="0" borderId="77" xfId="0" applyNumberFormat="1" applyFont="1" applyBorder="1" applyAlignment="1">
      <alignment horizontal="right" vertical="top" wrapText="1"/>
    </xf>
    <xf numFmtId="3" fontId="61" fillId="2" borderId="76" xfId="0" applyNumberFormat="1" applyFont="1" applyFill="1" applyBorder="1" applyAlignment="1">
      <alignment horizontal="right" vertical="top" wrapText="1"/>
    </xf>
    <xf numFmtId="3" fontId="60" fillId="0" borderId="78" xfId="0" applyNumberFormat="1" applyFont="1" applyBorder="1" applyAlignment="1">
      <alignment horizontal="right" vertical="top" wrapText="1"/>
    </xf>
    <xf numFmtId="0" fontId="60" fillId="0" borderId="78" xfId="0" applyFont="1" applyBorder="1"/>
    <xf numFmtId="0" fontId="60" fillId="0" borderId="77" xfId="0" applyFont="1" applyBorder="1"/>
    <xf numFmtId="3" fontId="60" fillId="0" borderId="79" xfId="0" applyNumberFormat="1" applyFont="1" applyBorder="1" applyAlignment="1">
      <alignment horizontal="right" vertical="top" wrapText="1"/>
    </xf>
    <xf numFmtId="0" fontId="60" fillId="0" borderId="79" xfId="0" applyFont="1" applyBorder="1"/>
    <xf numFmtId="3" fontId="61" fillId="2" borderId="79" xfId="0" applyNumberFormat="1" applyFont="1" applyFill="1" applyBorder="1" applyAlignment="1">
      <alignment horizontal="right" vertical="top" wrapText="1"/>
    </xf>
    <xf numFmtId="3" fontId="59" fillId="36" borderId="79" xfId="0" applyNumberFormat="1" applyFont="1" applyFill="1" applyBorder="1" applyAlignment="1">
      <alignment horizontal="right" vertical="top" wrapText="1"/>
    </xf>
    <xf numFmtId="3" fontId="58" fillId="36" borderId="79" xfId="0" applyNumberFormat="1" applyFont="1" applyFill="1" applyBorder="1" applyAlignment="1">
      <alignment horizontal="right" vertical="top" wrapText="1"/>
    </xf>
    <xf numFmtId="3" fontId="58" fillId="0" borderId="79" xfId="0" applyNumberFormat="1" applyFont="1" applyBorder="1" applyAlignment="1">
      <alignment horizontal="right" vertical="top" wrapText="1"/>
    </xf>
    <xf numFmtId="0" fontId="58" fillId="0" borderId="79" xfId="0" applyFont="1" applyBorder="1"/>
    <xf numFmtId="0" fontId="58" fillId="36" borderId="79" xfId="0" applyFont="1" applyFill="1" applyBorder="1"/>
    <xf numFmtId="3" fontId="59" fillId="25" borderId="79" xfId="0" applyNumberFormat="1" applyFont="1" applyFill="1" applyBorder="1" applyAlignment="1">
      <alignment horizontal="right" vertical="top" wrapText="1"/>
    </xf>
    <xf numFmtId="3" fontId="58" fillId="31" borderId="79" xfId="0" applyNumberFormat="1" applyFont="1" applyFill="1" applyBorder="1" applyAlignment="1">
      <alignment horizontal="right" vertical="top" wrapText="1"/>
    </xf>
    <xf numFmtId="0" fontId="58" fillId="31" borderId="79" xfId="0" applyFont="1" applyFill="1" applyBorder="1"/>
    <xf numFmtId="3" fontId="59" fillId="31" borderId="79" xfId="0" applyNumberFormat="1" applyFont="1" applyFill="1" applyBorder="1" applyAlignment="1">
      <alignment horizontal="right" vertical="top" wrapText="1"/>
    </xf>
  </cellXfs>
  <cellStyles count="385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- Ênfase1 2" xfId="7"/>
    <cellStyle name="20% - Ênfase1 2 2" xfId="8"/>
    <cellStyle name="20% - Ênfase1 2_00_ANEXO V 2015 - VERSÃO INICIAL PLOA_2015" xfId="9"/>
    <cellStyle name="20% - Ênfase1 3" xfId="10"/>
    <cellStyle name="20% - Ênfase1 4" xfId="11"/>
    <cellStyle name="20% - Ênfase2 2" xfId="12"/>
    <cellStyle name="20% - Ênfase2 2 2" xfId="13"/>
    <cellStyle name="20% - Ênfase2 2_05_Impactos_Demais PLs_2013_Dados CNJ de jul-12" xfId="14"/>
    <cellStyle name="20% - Ênfase2 3" xfId="15"/>
    <cellStyle name="20% - Ênfase2 4" xfId="16"/>
    <cellStyle name="20% - Ênfase3 2" xfId="17"/>
    <cellStyle name="20% - Ênfase3 2 2" xfId="18"/>
    <cellStyle name="20% - Ênfase3 2_05_Impactos_Demais PLs_2013_Dados CNJ de jul-12" xfId="19"/>
    <cellStyle name="20% - Ênfase3 3" xfId="20"/>
    <cellStyle name="20% - Ênfase3 4" xfId="21"/>
    <cellStyle name="20% - Ênfase4 2" xfId="22"/>
    <cellStyle name="20% - Ênfase4 2 2" xfId="23"/>
    <cellStyle name="20% - Ênfase4 2_05_Impactos_Demais PLs_2013_Dados CNJ de jul-12" xfId="24"/>
    <cellStyle name="20% - Ênfase4 3" xfId="25"/>
    <cellStyle name="20% - Ênfase4 4" xfId="26"/>
    <cellStyle name="20% - Ênfase5 2" xfId="27"/>
    <cellStyle name="20% - Ênfase5 2 2" xfId="28"/>
    <cellStyle name="20% - Ênfase5 2_00_ANEXO V 2015 - VERSÃO INICIAL PLOA_2015" xfId="29"/>
    <cellStyle name="20% - Ênfase5 3" xfId="30"/>
    <cellStyle name="20% - Ênfase5 4" xfId="31"/>
    <cellStyle name="20% - Ênfase6 2" xfId="32"/>
    <cellStyle name="20% - Ênfase6 2 2" xfId="33"/>
    <cellStyle name="20% - Ênfase6 2_00_ANEXO V 2015 - VERSÃO INICIAL PLOA_2015" xfId="34"/>
    <cellStyle name="20% - Ênfase6 3" xfId="35"/>
    <cellStyle name="20% - Ênfase6 4" xfId="36"/>
    <cellStyle name="40% - Accent1" xfId="37"/>
    <cellStyle name="40% - Accent2" xfId="38"/>
    <cellStyle name="40% - Accent3" xfId="39"/>
    <cellStyle name="40% - Accent4" xfId="40"/>
    <cellStyle name="40% - Accent5" xfId="41"/>
    <cellStyle name="40% - Accent6" xfId="42"/>
    <cellStyle name="40% - Ênfase1 2" xfId="43"/>
    <cellStyle name="40% - Ênfase1 2 2" xfId="44"/>
    <cellStyle name="40% - Ênfase1 2_05_Impactos_Demais PLs_2013_Dados CNJ de jul-12" xfId="45"/>
    <cellStyle name="40% - Ênfase1 3" xfId="46"/>
    <cellStyle name="40% - Ênfase1 4" xfId="47"/>
    <cellStyle name="40% - Ênfase2 2" xfId="48"/>
    <cellStyle name="40% - Ênfase2 2 2" xfId="49"/>
    <cellStyle name="40% - Ênfase2 2_05_Impactos_Demais PLs_2013_Dados CNJ de jul-12" xfId="50"/>
    <cellStyle name="40% - Ênfase2 3" xfId="51"/>
    <cellStyle name="40% - Ênfase2 4" xfId="52"/>
    <cellStyle name="40% - Ênfase3 2" xfId="53"/>
    <cellStyle name="40% - Ênfase3 2 2" xfId="54"/>
    <cellStyle name="40% - Ênfase3 2_05_Impactos_Demais PLs_2013_Dados CNJ de jul-12" xfId="55"/>
    <cellStyle name="40% - Ênfase3 3" xfId="56"/>
    <cellStyle name="40% - Ênfase3 4" xfId="57"/>
    <cellStyle name="40% - Ênfase4 2" xfId="58"/>
    <cellStyle name="40% - Ênfase4 2 2" xfId="59"/>
    <cellStyle name="40% - Ênfase4 2_05_Impactos_Demais PLs_2013_Dados CNJ de jul-12" xfId="60"/>
    <cellStyle name="40% - Ênfase4 3" xfId="61"/>
    <cellStyle name="40% - Ênfase4 4" xfId="62"/>
    <cellStyle name="40% - Ênfase5 2" xfId="63"/>
    <cellStyle name="40% - Ênfase5 2 2" xfId="64"/>
    <cellStyle name="40% - Ênfase5 2_05_Impactos_Demais PLs_2013_Dados CNJ de jul-12" xfId="65"/>
    <cellStyle name="40% - Ênfase5 3" xfId="66"/>
    <cellStyle name="40% - Ênfase5 4" xfId="67"/>
    <cellStyle name="40% - Ênfase6 2" xfId="68"/>
    <cellStyle name="40% - Ênfase6 2 2" xfId="69"/>
    <cellStyle name="40% - Ênfase6 2_05_Impactos_Demais PLs_2013_Dados CNJ de jul-12" xfId="70"/>
    <cellStyle name="40% - Ênfase6 3" xfId="71"/>
    <cellStyle name="40% - Ênfase6 4" xfId="72"/>
    <cellStyle name="60% - Accent1" xfId="73"/>
    <cellStyle name="60% - Accent2" xfId="74"/>
    <cellStyle name="60% - Accent3" xfId="75"/>
    <cellStyle name="60% - Accent4" xfId="76"/>
    <cellStyle name="60% - Accent5" xfId="77"/>
    <cellStyle name="60% - Accent6" xfId="78"/>
    <cellStyle name="60% - Ênfase1 2" xfId="79"/>
    <cellStyle name="60% - Ênfase1 2 2" xfId="80"/>
    <cellStyle name="60% - Ênfase1 2_05_Impactos_Demais PLs_2013_Dados CNJ de jul-12" xfId="81"/>
    <cellStyle name="60% - Ênfase1 3" xfId="82"/>
    <cellStyle name="60% - Ênfase1 4" xfId="83"/>
    <cellStyle name="60% - Ênfase2 2" xfId="84"/>
    <cellStyle name="60% - Ênfase2 2 2" xfId="85"/>
    <cellStyle name="60% - Ênfase2 2_05_Impactos_Demais PLs_2013_Dados CNJ de jul-12" xfId="86"/>
    <cellStyle name="60% - Ênfase2 3" xfId="87"/>
    <cellStyle name="60% - Ênfase2 4" xfId="88"/>
    <cellStyle name="60% - Ênfase3 2" xfId="89"/>
    <cellStyle name="60% - Ênfase3 2 2" xfId="90"/>
    <cellStyle name="60% - Ênfase3 2_05_Impactos_Demais PLs_2013_Dados CNJ de jul-12" xfId="91"/>
    <cellStyle name="60% - Ênfase3 3" xfId="92"/>
    <cellStyle name="60% - Ênfase3 4" xfId="93"/>
    <cellStyle name="60% - Ênfase4 2" xfId="94"/>
    <cellStyle name="60% - Ênfase4 2 2" xfId="95"/>
    <cellStyle name="60% - Ênfase4 2_05_Impactos_Demais PLs_2013_Dados CNJ de jul-12" xfId="96"/>
    <cellStyle name="60% - Ênfase4 3" xfId="97"/>
    <cellStyle name="60% - Ênfase4 4" xfId="98"/>
    <cellStyle name="60% - Ênfase5 2" xfId="99"/>
    <cellStyle name="60% - Ênfase5 2 2" xfId="100"/>
    <cellStyle name="60% - Ênfase5 2_05_Impactos_Demais PLs_2013_Dados CNJ de jul-12" xfId="101"/>
    <cellStyle name="60% - Ênfase5 3" xfId="102"/>
    <cellStyle name="60% - Ênfase5 4" xfId="103"/>
    <cellStyle name="60% - Ênfase6 2" xfId="104"/>
    <cellStyle name="60% - Ênfase6 2 2" xfId="105"/>
    <cellStyle name="60% - Ênfase6 2_05_Impactos_Demais PLs_2013_Dados CNJ de jul-12" xfId="106"/>
    <cellStyle name="60% - Ênfase6 3" xfId="107"/>
    <cellStyle name="60% - Ênfase6 4" xfId="108"/>
    <cellStyle name="Accent1" xfId="109"/>
    <cellStyle name="Accent2" xfId="110"/>
    <cellStyle name="Accent3" xfId="111"/>
    <cellStyle name="Accent4" xfId="112"/>
    <cellStyle name="Accent5" xfId="113"/>
    <cellStyle name="Accent6" xfId="114"/>
    <cellStyle name="b0let" xfId="115"/>
    <cellStyle name="Bad" xfId="116"/>
    <cellStyle name="Bol-Data" xfId="117"/>
    <cellStyle name="bolet" xfId="118"/>
    <cellStyle name="Boletim" xfId="119"/>
    <cellStyle name="Bom 2" xfId="120"/>
    <cellStyle name="Bom 2 2" xfId="121"/>
    <cellStyle name="Bom 2_05_Impactos_Demais PLs_2013_Dados CNJ de jul-12" xfId="122"/>
    <cellStyle name="Bom 3" xfId="123"/>
    <cellStyle name="Bom 4" xfId="124"/>
    <cellStyle name="Cabe‡alho 1" xfId="125"/>
    <cellStyle name="Cabe‡alho 2" xfId="126"/>
    <cellStyle name="Cabeçalho 1" xfId="127"/>
    <cellStyle name="Cabeçalho 2" xfId="128"/>
    <cellStyle name="Calculation" xfId="129"/>
    <cellStyle name="Cálculo 2" xfId="130"/>
    <cellStyle name="Cálculo 2 2" xfId="131"/>
    <cellStyle name="Cálculo 2_05_Impactos_Demais PLs_2013_Dados CNJ de jul-12" xfId="132"/>
    <cellStyle name="Cálculo 3" xfId="133"/>
    <cellStyle name="Cálculo 4" xfId="134"/>
    <cellStyle name="Capítulo" xfId="135"/>
    <cellStyle name="Célula de Verificação 2" xfId="136"/>
    <cellStyle name="Célula de Verificação 2 2" xfId="137"/>
    <cellStyle name="Célula de Verificação 2_05_Impactos_Demais PLs_2013_Dados CNJ de jul-12" xfId="138"/>
    <cellStyle name="Célula de Verificação 3" xfId="139"/>
    <cellStyle name="Célula de Verificação 4" xfId="140"/>
    <cellStyle name="Célula Vinculada 2" xfId="141"/>
    <cellStyle name="Célula Vinculada 2 2" xfId="142"/>
    <cellStyle name="Célula Vinculada 2_05_Impactos_Demais PLs_2013_Dados CNJ de jul-12" xfId="143"/>
    <cellStyle name="Célula Vinculada 3" xfId="144"/>
    <cellStyle name="Célula Vinculada 4" xfId="145"/>
    <cellStyle name="Check Cell" xfId="146"/>
    <cellStyle name="Comma" xfId="147"/>
    <cellStyle name="Comma [0]_Auxiliar" xfId="148"/>
    <cellStyle name="Comma 2" xfId="149"/>
    <cellStyle name="Comma 3" xfId="150"/>
    <cellStyle name="Comma_Agenda" xfId="151"/>
    <cellStyle name="Comma0" xfId="152"/>
    <cellStyle name="Currency [0]_Auxiliar" xfId="153"/>
    <cellStyle name="Currency_Auxiliar" xfId="154"/>
    <cellStyle name="Currency0" xfId="155"/>
    <cellStyle name="Data" xfId="156"/>
    <cellStyle name="Date" xfId="157"/>
    <cellStyle name="Decimal 0, derecha" xfId="158"/>
    <cellStyle name="Decimal 2, derecha" xfId="159"/>
    <cellStyle name="Ênfase1 2" xfId="160"/>
    <cellStyle name="Ênfase1 2 2" xfId="161"/>
    <cellStyle name="Ênfase1 2_05_Impactos_Demais PLs_2013_Dados CNJ de jul-12" xfId="162"/>
    <cellStyle name="Ênfase1 3" xfId="163"/>
    <cellStyle name="Ênfase1 4" xfId="164"/>
    <cellStyle name="Ênfase2 2" xfId="165"/>
    <cellStyle name="Ênfase2 2 2" xfId="166"/>
    <cellStyle name="Ênfase2 2_05_Impactos_Demais PLs_2013_Dados CNJ de jul-12" xfId="167"/>
    <cellStyle name="Ênfase2 3" xfId="168"/>
    <cellStyle name="Ênfase2 4" xfId="169"/>
    <cellStyle name="Ênfase3 2" xfId="170"/>
    <cellStyle name="Ênfase3 2 2" xfId="171"/>
    <cellStyle name="Ênfase3 2_05_Impactos_Demais PLs_2013_Dados CNJ de jul-12" xfId="172"/>
    <cellStyle name="Ênfase3 3" xfId="173"/>
    <cellStyle name="Ênfase3 4" xfId="174"/>
    <cellStyle name="Ênfase4 2" xfId="175"/>
    <cellStyle name="Ênfase4 2 2" xfId="176"/>
    <cellStyle name="Ênfase4 2_05_Impactos_Demais PLs_2013_Dados CNJ de jul-12" xfId="177"/>
    <cellStyle name="Ênfase4 3" xfId="178"/>
    <cellStyle name="Ênfase4 4" xfId="179"/>
    <cellStyle name="Ênfase5 2" xfId="180"/>
    <cellStyle name="Ênfase5 2 2" xfId="181"/>
    <cellStyle name="Ênfase5 2_05_Impactos_Demais PLs_2013_Dados CNJ de jul-12" xfId="182"/>
    <cellStyle name="Ênfase5 3" xfId="183"/>
    <cellStyle name="Ênfase5 4" xfId="184"/>
    <cellStyle name="Ênfase6 2" xfId="185"/>
    <cellStyle name="Ênfase6 2 2" xfId="186"/>
    <cellStyle name="Ênfase6 2_05_Impactos_Demais PLs_2013_Dados CNJ de jul-12" xfId="187"/>
    <cellStyle name="Ênfase6 3" xfId="188"/>
    <cellStyle name="Ênfase6 4" xfId="189"/>
    <cellStyle name="Entrada 2" xfId="190"/>
    <cellStyle name="Entrada 2 2" xfId="191"/>
    <cellStyle name="Entrada 2_00_ANEXO V 2015 - VERSÃO INICIAL PLOA_2015" xfId="192"/>
    <cellStyle name="Entrada 3" xfId="193"/>
    <cellStyle name="Entrada 4" xfId="194"/>
    <cellStyle name="Euro" xfId="195"/>
    <cellStyle name="Euro 2" xfId="196"/>
    <cellStyle name="Euro_00_ANEXO V 2015 - VERSÃO INICIAL PLOA_2015" xfId="197"/>
    <cellStyle name="Excel Built-in Normal" xfId="383"/>
    <cellStyle name="Explanatory Text" xfId="198"/>
    <cellStyle name="Fim" xfId="199"/>
    <cellStyle name="Fixed" xfId="200"/>
    <cellStyle name="Fixo" xfId="201"/>
    <cellStyle name="Fonte" xfId="202"/>
    <cellStyle name="Good" xfId="203"/>
    <cellStyle name="Heading 1" xfId="204"/>
    <cellStyle name="Heading 2" xfId="205"/>
    <cellStyle name="Heading 3" xfId="206"/>
    <cellStyle name="Heading 4" xfId="207"/>
    <cellStyle name="Incorreto 2" xfId="208"/>
    <cellStyle name="Incorreto 2 2" xfId="209"/>
    <cellStyle name="Incorreto 2_05_Impactos_Demais PLs_2013_Dados CNJ de jul-12" xfId="210"/>
    <cellStyle name="Incorreto 3" xfId="211"/>
    <cellStyle name="Incorreto 4" xfId="212"/>
    <cellStyle name="Indefinido" xfId="213"/>
    <cellStyle name="Input" xfId="214"/>
    <cellStyle name="Jr_Normal" xfId="215"/>
    <cellStyle name="Leg_It_1" xfId="216"/>
    <cellStyle name="Linea horizontal" xfId="217"/>
    <cellStyle name="Linked Cell" xfId="218"/>
    <cellStyle name="Millares_deuhist99" xfId="219"/>
    <cellStyle name="Moeda 2" xfId="220"/>
    <cellStyle name="Moeda0" xfId="221"/>
    <cellStyle name="Neutra 2" xfId="222"/>
    <cellStyle name="Neutra 2 2" xfId="223"/>
    <cellStyle name="Neutra 2_05_Impactos_Demais PLs_2013_Dados CNJ de jul-12" xfId="224"/>
    <cellStyle name="Neutra 3" xfId="225"/>
    <cellStyle name="Neutra 4" xfId="226"/>
    <cellStyle name="Neutral" xfId="227"/>
    <cellStyle name="Normal" xfId="0" builtinId="0"/>
    <cellStyle name="Normal 10" xfId="228"/>
    <cellStyle name="Normal 11" xfId="229"/>
    <cellStyle name="Normal 12" xfId="230"/>
    <cellStyle name="Normal 13" xfId="231"/>
    <cellStyle name="Normal 14" xfId="232"/>
    <cellStyle name="Normal 15" xfId="382"/>
    <cellStyle name="Normal 16" xfId="384"/>
    <cellStyle name="Normal 2" xfId="233"/>
    <cellStyle name="Normal 2 2" xfId="234"/>
    <cellStyle name="Normal 2 3" xfId="235"/>
    <cellStyle name="Normal 2 3 2" xfId="236"/>
    <cellStyle name="Normal 2 3_00_Decisão Anexo V 2015_MEMORIAL_Oficial SOF" xfId="237"/>
    <cellStyle name="Normal 2 4" xfId="238"/>
    <cellStyle name="Normal 2 5" xfId="239"/>
    <cellStyle name="Normal 2 6" xfId="240"/>
    <cellStyle name="Normal 2 7" xfId="241"/>
    <cellStyle name="Normal 2_00_Decisão Anexo V 2015_MEMORIAL_Oficial SOF" xfId="242"/>
    <cellStyle name="Normal 3" xfId="243"/>
    <cellStyle name="Normal 3 2" xfId="244"/>
    <cellStyle name="Normal 3_05_Impactos_Demais PLs_2013_Dados CNJ de jul-12" xfId="245"/>
    <cellStyle name="Normal 4" xfId="246"/>
    <cellStyle name="Normal 5" xfId="247"/>
    <cellStyle name="Normal 6" xfId="248"/>
    <cellStyle name="Normal 7" xfId="249"/>
    <cellStyle name="Normal 8" xfId="250"/>
    <cellStyle name="Normal 9" xfId="251"/>
    <cellStyle name="Nota 2" xfId="252"/>
    <cellStyle name="Nota 2 2" xfId="253"/>
    <cellStyle name="Nota 2_00_Decisão Anexo V 2015_MEMORIAL_Oficial SOF" xfId="254"/>
    <cellStyle name="Nota 3" xfId="255"/>
    <cellStyle name="Nota 4" xfId="256"/>
    <cellStyle name="Note" xfId="257"/>
    <cellStyle name="Output" xfId="258"/>
    <cellStyle name="Percent_Agenda" xfId="259"/>
    <cellStyle name="Percentual" xfId="260"/>
    <cellStyle name="Ponto" xfId="261"/>
    <cellStyle name="Porcentagem 10" xfId="262"/>
    <cellStyle name="Porcentagem 2" xfId="263"/>
    <cellStyle name="Porcentagem 2 2" xfId="264"/>
    <cellStyle name="Porcentagem 2 3" xfId="265"/>
    <cellStyle name="Porcentagem 2_FCDF 2014_2ª Versão" xfId="266"/>
    <cellStyle name="Porcentagem 3" xfId="267"/>
    <cellStyle name="Porcentagem 4" xfId="268"/>
    <cellStyle name="Porcentagem 5" xfId="269"/>
    <cellStyle name="Porcentagem 6" xfId="270"/>
    <cellStyle name="Porcentagem 7" xfId="271"/>
    <cellStyle name="Porcentagem 8" xfId="272"/>
    <cellStyle name="Porcentagem 9" xfId="273"/>
    <cellStyle name="rodape" xfId="274"/>
    <cellStyle name="Saída 2" xfId="275"/>
    <cellStyle name="Saída 2 2" xfId="276"/>
    <cellStyle name="Saída 2_05_Impactos_Demais PLs_2013_Dados CNJ de jul-12" xfId="277"/>
    <cellStyle name="Saída 3" xfId="278"/>
    <cellStyle name="Saída 4" xfId="279"/>
    <cellStyle name="Sep. milhar [0]" xfId="280"/>
    <cellStyle name="Sep. milhar [2]" xfId="281"/>
    <cellStyle name="Separador de m" xfId="282"/>
    <cellStyle name="Separador de milhares 10" xfId="283"/>
    <cellStyle name="Separador de milhares 2" xfId="284"/>
    <cellStyle name="Separador de milhares 2 2" xfId="285"/>
    <cellStyle name="Separador de milhares 2 2 3" xfId="286"/>
    <cellStyle name="Separador de milhares 2 2 6" xfId="287"/>
    <cellStyle name="Separador de milhares 2 2_00_Decisão Anexo V 2015_MEMORIAL_Oficial SOF" xfId="288"/>
    <cellStyle name="Separador de milhares 2 3" xfId="289"/>
    <cellStyle name="Separador de milhares 2 3 2" xfId="290"/>
    <cellStyle name="Separador de milhares 2 3 2 2" xfId="291"/>
    <cellStyle name="Separador de milhares 2 3 2 2 2" xfId="292"/>
    <cellStyle name="Separador de milhares 2 3 2 2_00_Decisão Anexo V 2015_MEMORIAL_Oficial SOF" xfId="293"/>
    <cellStyle name="Separador de milhares 2 3 2_00_Decisão Anexo V 2015_MEMORIAL_Oficial SOF" xfId="294"/>
    <cellStyle name="Separador de milhares 2 3 3" xfId="295"/>
    <cellStyle name="Separador de milhares 2 3_00_Decisão Anexo V 2015_MEMORIAL_Oficial SOF" xfId="296"/>
    <cellStyle name="Separador de milhares 2 4" xfId="297"/>
    <cellStyle name="Separador de milhares 2 5" xfId="298"/>
    <cellStyle name="Separador de milhares 2 5 2" xfId="299"/>
    <cellStyle name="Separador de milhares 2 5_00_Decisão Anexo V 2015_MEMORIAL_Oficial SOF" xfId="300"/>
    <cellStyle name="Separador de milhares 2_00_Decisão Anexo V 2015_MEMORIAL_Oficial SOF" xfId="301"/>
    <cellStyle name="Separador de milhares 3" xfId="302"/>
    <cellStyle name="Separador de milhares 3 2" xfId="303"/>
    <cellStyle name="Separador de milhares 3 3" xfId="304"/>
    <cellStyle name="Separador de milhares 3_00_Decisão Anexo V 2015_MEMORIAL_Oficial SOF" xfId="305"/>
    <cellStyle name="Separador de milhares 4" xfId="306"/>
    <cellStyle name="Separador de milhares 5" xfId="307"/>
    <cellStyle name="Separador de milhares 6" xfId="308"/>
    <cellStyle name="Separador de milhares 7" xfId="309"/>
    <cellStyle name="Separador de milhares 8" xfId="310"/>
    <cellStyle name="Separador de milhares 9" xfId="311"/>
    <cellStyle name="TableStyleLight1" xfId="312"/>
    <cellStyle name="TableStyleLight1 2" xfId="313"/>
    <cellStyle name="TableStyleLight1 3" xfId="314"/>
    <cellStyle name="TableStyleLight1 5" xfId="315"/>
    <cellStyle name="TableStyleLight1_00_Decisão Anexo V 2015_MEMORIAL_Oficial SOF" xfId="316"/>
    <cellStyle name="Texto de Aviso 2" xfId="317"/>
    <cellStyle name="Texto de Aviso 2 2" xfId="318"/>
    <cellStyle name="Texto de Aviso 2_05_Impactos_Demais PLs_2013_Dados CNJ de jul-12" xfId="319"/>
    <cellStyle name="Texto de Aviso 3" xfId="320"/>
    <cellStyle name="Texto de Aviso 4" xfId="321"/>
    <cellStyle name="Texto Explicativo 2" xfId="322"/>
    <cellStyle name="Texto Explicativo 2 2" xfId="323"/>
    <cellStyle name="Texto Explicativo 2_05_Impactos_Demais PLs_2013_Dados CNJ de jul-12" xfId="324"/>
    <cellStyle name="Texto Explicativo 3" xfId="325"/>
    <cellStyle name="Texto Explicativo 4" xfId="326"/>
    <cellStyle name="Texto, derecha" xfId="327"/>
    <cellStyle name="Texto, izquierda" xfId="328"/>
    <cellStyle name="Title" xfId="329"/>
    <cellStyle name="Titulo" xfId="330"/>
    <cellStyle name="Título 1 1" xfId="331"/>
    <cellStyle name="Título 1 2" xfId="332"/>
    <cellStyle name="Título 1 2 2" xfId="333"/>
    <cellStyle name="Título 1 2_05_Impactos_Demais PLs_2013_Dados CNJ de jul-12" xfId="334"/>
    <cellStyle name="Título 1 3" xfId="335"/>
    <cellStyle name="Título 1 4" xfId="336"/>
    <cellStyle name="Título 10" xfId="337"/>
    <cellStyle name="Título 11" xfId="338"/>
    <cellStyle name="Título 2 2" xfId="339"/>
    <cellStyle name="Título 2 2 2" xfId="340"/>
    <cellStyle name="Título 2 2_05_Impactos_Demais PLs_2013_Dados CNJ de jul-12" xfId="341"/>
    <cellStyle name="Título 2 3" xfId="342"/>
    <cellStyle name="Título 2 4" xfId="343"/>
    <cellStyle name="Título 3 2" xfId="344"/>
    <cellStyle name="Título 3 2 2" xfId="345"/>
    <cellStyle name="Título 3 2_05_Impactos_Demais PLs_2013_Dados CNJ de jul-12" xfId="346"/>
    <cellStyle name="Título 3 3" xfId="347"/>
    <cellStyle name="Título 3 4" xfId="348"/>
    <cellStyle name="Título 4 2" xfId="349"/>
    <cellStyle name="Título 4 2 2" xfId="350"/>
    <cellStyle name="Título 4 2_05_Impactos_Demais PLs_2013_Dados CNJ de jul-12" xfId="351"/>
    <cellStyle name="Título 4 3" xfId="352"/>
    <cellStyle name="Título 4 4" xfId="353"/>
    <cellStyle name="Título 5" xfId="354"/>
    <cellStyle name="Título 5 2" xfId="355"/>
    <cellStyle name="Título 5 3" xfId="356"/>
    <cellStyle name="Título 5_05_Impactos_Demais PLs_2013_Dados CNJ de jul-12" xfId="357"/>
    <cellStyle name="Título 6" xfId="358"/>
    <cellStyle name="Título 6 2" xfId="359"/>
    <cellStyle name="Título 6_34" xfId="360"/>
    <cellStyle name="Título 7" xfId="361"/>
    <cellStyle name="Título 8" xfId="362"/>
    <cellStyle name="Título 9" xfId="363"/>
    <cellStyle name="Titulo_00_Equalização ASMED_SOF" xfId="364"/>
    <cellStyle name="Titulo1" xfId="365"/>
    <cellStyle name="Titulo2" xfId="366"/>
    <cellStyle name="Total 2" xfId="367"/>
    <cellStyle name="Total 2 2" xfId="368"/>
    <cellStyle name="Total 2_05_Impactos_Demais PLs_2013_Dados CNJ de jul-12" xfId="369"/>
    <cellStyle name="Total 3" xfId="370"/>
    <cellStyle name="Total 4" xfId="371"/>
    <cellStyle name="V¡rgula" xfId="372"/>
    <cellStyle name="V¡rgula0" xfId="373"/>
    <cellStyle name="Vírgul - Estilo1" xfId="374"/>
    <cellStyle name="Vírgula 2" xfId="375"/>
    <cellStyle name="Vírgula 2 2" xfId="376"/>
    <cellStyle name="Vírgula 3" xfId="377"/>
    <cellStyle name="Vírgula 4" xfId="378"/>
    <cellStyle name="Vírgula 5" xfId="379"/>
    <cellStyle name="Vírgula0" xfId="380"/>
    <cellStyle name="Warning Text" xfId="38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1.xml"/><Relationship Id="rId30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GPES/SE&#199;&#195;O%20DE%20INFORMA&#199;&#213;ES%20GERENCIAIS/INFORMA&#199;&#213;ES%20MP%20-%20Portaria%20Conjunta%20SOF_SEGEP%205_2015/Abr%202016/TRT8/01_Resolu&#231;&#227;o%20102%20CNJ%2030_04_16%20com%20f&#243;rmula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dastro"/>
      <sheetName val="CAD 3"/>
      <sheetName val="Funções_exercidas"/>
      <sheetName val="Tabelas"/>
      <sheetName val="Acerno_Cache_XXXXX"/>
      <sheetName val="Afastamentos"/>
      <sheetName val="ANEXO IV-a"/>
      <sheetName val="ANEXO IV-b"/>
      <sheetName val="ANEXO IV-c"/>
      <sheetName val="ANEXO IV-d"/>
      <sheetName val="R_GESTÃO"/>
      <sheetName val="Novo ANEXO IV-a"/>
      <sheetName val="Novo ANEXO IV-b"/>
      <sheetName val="Novo ANEXO IV-c"/>
      <sheetName val="Novo ANEXO IV-d"/>
      <sheetName val="ANEXO IV-e"/>
      <sheetName val="ANEXO IV-f"/>
      <sheetName val="ANEXO IV-g"/>
      <sheetName val="Anexo IV-h"/>
      <sheetName val="Anx_a"/>
      <sheetName val="Anx_b"/>
      <sheetName val="Anx_c"/>
      <sheetName val="Anx_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2">
          <cell r="B2" t="str">
            <v>TRIBUNAL REGIONAL DO TRABALHO DA 8ª REGIÃO</v>
          </cell>
        </row>
        <row r="3">
          <cell r="B3" t="str">
            <v>Secretaria de Gestão de Pessoas</v>
          </cell>
        </row>
        <row r="4">
          <cell r="F4">
            <v>42490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2"/>
  <sheetViews>
    <sheetView showGridLines="0" tabSelected="1" workbookViewId="0"/>
  </sheetViews>
  <sheetFormatPr defaultRowHeight="12.75"/>
  <cols>
    <col min="1" max="1" width="1.7109375" customWidth="1"/>
    <col min="2" max="2" width="4.42578125" customWidth="1"/>
    <col min="3" max="4" width="4.140625" customWidth="1"/>
    <col min="5" max="5" width="6.28515625" customWidth="1"/>
    <col min="6" max="10" width="10.7109375" customWidth="1"/>
    <col min="11" max="11" width="11.42578125" bestFit="1" customWidth="1"/>
    <col min="12" max="13" width="10.7109375" customWidth="1"/>
    <col min="14" max="14" width="11.42578125" customWidth="1"/>
  </cols>
  <sheetData>
    <row r="1" spans="1:14">
      <c r="B1" s="5" t="s">
        <v>32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spans="1:14">
      <c r="B2" s="5" t="s">
        <v>61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spans="1:14">
      <c r="B3" s="5" t="s">
        <v>89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>
      <c r="B4" s="6" t="s">
        <v>88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</row>
    <row r="5" spans="1:14" ht="36.75" customHeight="1">
      <c r="B5" s="325" t="s">
        <v>24</v>
      </c>
      <c r="C5" s="325"/>
      <c r="D5" s="325"/>
      <c r="E5" s="325"/>
      <c r="F5" s="325"/>
      <c r="G5" s="325"/>
      <c r="H5" s="325"/>
      <c r="I5" s="325"/>
      <c r="J5" s="325"/>
      <c r="K5" s="325"/>
      <c r="L5" s="325"/>
      <c r="M5" s="325"/>
      <c r="N5" s="325"/>
    </row>
    <row r="6" spans="1:14" ht="37.5" customHeight="1">
      <c r="B6" s="304" t="s">
        <v>87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1" customHeight="1">
      <c r="B7" s="326" t="s">
        <v>41</v>
      </c>
      <c r="C7" s="326"/>
      <c r="D7" s="326"/>
      <c r="E7" s="326"/>
      <c r="F7" s="326" t="s">
        <v>35</v>
      </c>
      <c r="G7" s="326"/>
      <c r="H7" s="326"/>
      <c r="I7" s="326"/>
      <c r="J7" s="326"/>
      <c r="K7" s="326" t="s">
        <v>28</v>
      </c>
      <c r="L7" s="326"/>
      <c r="M7" s="326"/>
      <c r="N7" s="326"/>
    </row>
    <row r="8" spans="1:14" ht="15.75" customHeight="1">
      <c r="B8" s="326"/>
      <c r="C8" s="326"/>
      <c r="D8" s="326"/>
      <c r="E8" s="326"/>
      <c r="F8" s="326" t="s">
        <v>13</v>
      </c>
      <c r="G8" s="326"/>
      <c r="H8" s="326"/>
      <c r="I8" s="326" t="s">
        <v>14</v>
      </c>
      <c r="J8" s="326" t="s">
        <v>15</v>
      </c>
      <c r="K8" s="326" t="s">
        <v>30</v>
      </c>
      <c r="L8" s="326" t="s">
        <v>31</v>
      </c>
      <c r="M8" s="326" t="s">
        <v>15</v>
      </c>
      <c r="N8" s="326" t="s">
        <v>29</v>
      </c>
    </row>
    <row r="9" spans="1:14" ht="26.25" customHeight="1">
      <c r="B9" s="326"/>
      <c r="C9" s="326"/>
      <c r="D9" s="326"/>
      <c r="E9" s="326"/>
      <c r="F9" s="7" t="s">
        <v>16</v>
      </c>
      <c r="G9" s="7" t="s">
        <v>17</v>
      </c>
      <c r="H9" s="7" t="s">
        <v>23</v>
      </c>
      <c r="I9" s="326"/>
      <c r="J9" s="326"/>
      <c r="K9" s="326"/>
      <c r="L9" s="326"/>
      <c r="M9" s="326"/>
      <c r="N9" s="326"/>
    </row>
    <row r="10" spans="1:14">
      <c r="A10" s="3"/>
      <c r="B10" s="277"/>
      <c r="C10" s="286"/>
      <c r="D10" s="287"/>
      <c r="E10" s="288">
        <v>13</v>
      </c>
      <c r="F10" s="274">
        <f>SUM('TST:TRT24'!F10)</f>
        <v>6126</v>
      </c>
      <c r="G10" s="274">
        <f>SUM('TST:TRT24'!G10)</f>
        <v>122</v>
      </c>
      <c r="H10" s="274">
        <f>F10+G10</f>
        <v>6248</v>
      </c>
      <c r="I10" s="274">
        <f>SUM('TST:TRT24'!I10)</f>
        <v>0</v>
      </c>
      <c r="J10" s="274">
        <f>H10+I10</f>
        <v>6248</v>
      </c>
      <c r="K10" s="275">
        <f>SUM('TST:TRT24'!K10)</f>
        <v>5773</v>
      </c>
      <c r="L10" s="275">
        <f>SUM('TST:TRT24'!L10)</f>
        <v>1136</v>
      </c>
      <c r="M10" s="276">
        <f>K10+L10</f>
        <v>6909</v>
      </c>
      <c r="N10" s="275">
        <f>SUM('TST:TRT24'!N10)</f>
        <v>1402</v>
      </c>
    </row>
    <row r="11" spans="1:14">
      <c r="A11" s="3"/>
      <c r="B11" s="278" t="s">
        <v>1</v>
      </c>
      <c r="C11" s="289" t="s">
        <v>0</v>
      </c>
      <c r="D11" s="287"/>
      <c r="E11" s="288">
        <v>12</v>
      </c>
      <c r="F11" s="274">
        <f>SUM('TST:TRT24'!F11)</f>
        <v>256</v>
      </c>
      <c r="G11" s="274">
        <f>SUM('TST:TRT24'!G11)</f>
        <v>2</v>
      </c>
      <c r="H11" s="274">
        <f t="shared" ref="H11:H22" si="0">F11+G11</f>
        <v>258</v>
      </c>
      <c r="I11" s="274">
        <f>SUM('TST:TRT24'!I11)</f>
        <v>0</v>
      </c>
      <c r="J11" s="274">
        <f t="shared" ref="J11:J50" si="1">H11+I11</f>
        <v>258</v>
      </c>
      <c r="K11" s="275">
        <f>SUM('TST:TRT24'!K11)</f>
        <v>37</v>
      </c>
      <c r="L11" s="275">
        <f>SUM('TST:TRT24'!L11)</f>
        <v>16</v>
      </c>
      <c r="M11" s="276">
        <f t="shared" ref="M11:M22" si="2">K11+L11</f>
        <v>53</v>
      </c>
      <c r="N11" s="275">
        <f>SUM('TST:TRT24'!N11)</f>
        <v>21</v>
      </c>
    </row>
    <row r="12" spans="1:14">
      <c r="A12" s="3"/>
      <c r="B12" s="278" t="s">
        <v>2</v>
      </c>
      <c r="C12" s="290"/>
      <c r="D12" s="291" t="s">
        <v>6</v>
      </c>
      <c r="E12" s="288">
        <v>11</v>
      </c>
      <c r="F12" s="274">
        <f>SUM('TST:TRT24'!F12)</f>
        <v>1049</v>
      </c>
      <c r="G12" s="274">
        <f>SUM('TST:TRT24'!G12)</f>
        <v>5</v>
      </c>
      <c r="H12" s="274">
        <f t="shared" si="0"/>
        <v>1054</v>
      </c>
      <c r="I12" s="274">
        <f>SUM('TST:TRT24'!I12)</f>
        <v>0</v>
      </c>
      <c r="J12" s="274">
        <f t="shared" si="1"/>
        <v>1054</v>
      </c>
      <c r="K12" s="275">
        <f>SUM('TST:TRT24'!K12)</f>
        <v>20</v>
      </c>
      <c r="L12" s="275">
        <f>SUM('TST:TRT24'!L12)</f>
        <v>5</v>
      </c>
      <c r="M12" s="276">
        <f t="shared" si="2"/>
        <v>25</v>
      </c>
      <c r="N12" s="275">
        <f>SUM('TST:TRT24'!N12)</f>
        <v>5</v>
      </c>
    </row>
    <row r="13" spans="1:14">
      <c r="A13" s="3"/>
      <c r="B13" s="278" t="s">
        <v>1</v>
      </c>
      <c r="C13" s="289"/>
      <c r="D13" s="291" t="s">
        <v>10</v>
      </c>
      <c r="E13" s="288">
        <v>10</v>
      </c>
      <c r="F13" s="274">
        <f>SUM('TST:TRT24'!F13)</f>
        <v>704</v>
      </c>
      <c r="G13" s="274">
        <f>SUM('TST:TRT24'!G13)</f>
        <v>6</v>
      </c>
      <c r="H13" s="274">
        <f t="shared" si="0"/>
        <v>710</v>
      </c>
      <c r="I13" s="274">
        <f>SUM('TST:TRT24'!I13)</f>
        <v>0</v>
      </c>
      <c r="J13" s="274">
        <f t="shared" si="1"/>
        <v>710</v>
      </c>
      <c r="K13" s="275">
        <f>SUM('TST:TRT24'!K13)</f>
        <v>26</v>
      </c>
      <c r="L13" s="275">
        <f>SUM('TST:TRT24'!L13)</f>
        <v>8</v>
      </c>
      <c r="M13" s="276">
        <f t="shared" si="2"/>
        <v>34</v>
      </c>
      <c r="N13" s="275">
        <f>SUM('TST:TRT24'!N13)</f>
        <v>8</v>
      </c>
    </row>
    <row r="14" spans="1:14">
      <c r="A14" s="3"/>
      <c r="B14" s="278" t="s">
        <v>3</v>
      </c>
      <c r="C14" s="289"/>
      <c r="D14" s="291" t="s">
        <v>25</v>
      </c>
      <c r="E14" s="288">
        <v>9</v>
      </c>
      <c r="F14" s="274">
        <f>SUM('TST:TRT24'!F14)</f>
        <v>370</v>
      </c>
      <c r="G14" s="274">
        <f>SUM('TST:TRT24'!G14)</f>
        <v>4</v>
      </c>
      <c r="H14" s="274">
        <f t="shared" si="0"/>
        <v>374</v>
      </c>
      <c r="I14" s="274">
        <f>SUM('TST:TRT24'!I14)</f>
        <v>0</v>
      </c>
      <c r="J14" s="274">
        <f t="shared" si="1"/>
        <v>374</v>
      </c>
      <c r="K14" s="275">
        <f>SUM('TST:TRT24'!K14)</f>
        <v>11</v>
      </c>
      <c r="L14" s="275">
        <f>SUM('TST:TRT24'!L14)</f>
        <v>5</v>
      </c>
      <c r="M14" s="276">
        <f t="shared" si="2"/>
        <v>16</v>
      </c>
      <c r="N14" s="275">
        <f>SUM('TST:TRT24'!N14)</f>
        <v>8</v>
      </c>
    </row>
    <row r="15" spans="1:14">
      <c r="A15" s="3"/>
      <c r="B15" s="278" t="s">
        <v>4</v>
      </c>
      <c r="C15" s="289" t="s">
        <v>5</v>
      </c>
      <c r="D15" s="291" t="s">
        <v>22</v>
      </c>
      <c r="E15" s="288">
        <v>8</v>
      </c>
      <c r="F15" s="274">
        <f>SUM('TST:TRT24'!F15)</f>
        <v>414</v>
      </c>
      <c r="G15" s="274">
        <f>SUM('TST:TRT24'!G15)</f>
        <v>8</v>
      </c>
      <c r="H15" s="274">
        <f t="shared" si="0"/>
        <v>422</v>
      </c>
      <c r="I15" s="274">
        <f>SUM('TST:TRT24'!I15)</f>
        <v>0</v>
      </c>
      <c r="J15" s="274">
        <f t="shared" si="1"/>
        <v>422</v>
      </c>
      <c r="K15" s="275">
        <f>SUM('TST:TRT24'!K15)</f>
        <v>13</v>
      </c>
      <c r="L15" s="275">
        <f>SUM('TST:TRT24'!L15)</f>
        <v>0</v>
      </c>
      <c r="M15" s="276">
        <f t="shared" si="2"/>
        <v>13</v>
      </c>
      <c r="N15" s="275">
        <f>SUM('TST:TRT24'!N15)</f>
        <v>0</v>
      </c>
    </row>
    <row r="16" spans="1:14">
      <c r="A16" s="3"/>
      <c r="B16" s="278" t="s">
        <v>6</v>
      </c>
      <c r="C16" s="289"/>
      <c r="D16" s="291" t="s">
        <v>12</v>
      </c>
      <c r="E16" s="288">
        <v>7</v>
      </c>
      <c r="F16" s="274">
        <f>SUM('TST:TRT24'!F16)</f>
        <v>864</v>
      </c>
      <c r="G16" s="274">
        <f>SUM('TST:TRT24'!G16)</f>
        <v>22</v>
      </c>
      <c r="H16" s="274">
        <f t="shared" si="0"/>
        <v>886</v>
      </c>
      <c r="I16" s="274">
        <f>SUM('TST:TRT24'!I16)</f>
        <v>0</v>
      </c>
      <c r="J16" s="274">
        <f t="shared" si="1"/>
        <v>886</v>
      </c>
      <c r="K16" s="275">
        <f>SUM('TST:TRT24'!K16)</f>
        <v>10</v>
      </c>
      <c r="L16" s="275">
        <f>SUM('TST:TRT24'!L16)</f>
        <v>6</v>
      </c>
      <c r="M16" s="276">
        <f t="shared" si="2"/>
        <v>16</v>
      </c>
      <c r="N16" s="275">
        <f>SUM('TST:TRT24'!N16)</f>
        <v>14</v>
      </c>
    </row>
    <row r="17" spans="1:14">
      <c r="A17" s="3"/>
      <c r="B17" s="278" t="s">
        <v>7</v>
      </c>
      <c r="C17" s="290"/>
      <c r="D17" s="291" t="s">
        <v>4</v>
      </c>
      <c r="E17" s="288">
        <v>6</v>
      </c>
      <c r="F17" s="274">
        <f>SUM('TST:TRT24'!F17)</f>
        <v>941</v>
      </c>
      <c r="G17" s="274">
        <f>SUM('TST:TRT24'!G17)</f>
        <v>31</v>
      </c>
      <c r="H17" s="274">
        <f t="shared" si="0"/>
        <v>972</v>
      </c>
      <c r="I17" s="274">
        <f>SUM('TST:TRT24'!I17)</f>
        <v>0</v>
      </c>
      <c r="J17" s="274">
        <f t="shared" si="1"/>
        <v>972</v>
      </c>
      <c r="K17" s="275">
        <f>SUM('TST:TRT24'!K17)</f>
        <v>9</v>
      </c>
      <c r="L17" s="275">
        <f>SUM('TST:TRT24'!L17)</f>
        <v>4</v>
      </c>
      <c r="M17" s="276">
        <f t="shared" si="2"/>
        <v>13</v>
      </c>
      <c r="N17" s="275">
        <f>SUM('TST:TRT24'!N17)</f>
        <v>7</v>
      </c>
    </row>
    <row r="18" spans="1:14">
      <c r="A18" s="3"/>
      <c r="B18" s="278" t="s">
        <v>1</v>
      </c>
      <c r="C18" s="289"/>
      <c r="D18" s="291" t="s">
        <v>9</v>
      </c>
      <c r="E18" s="288">
        <v>5</v>
      </c>
      <c r="F18" s="274">
        <f>SUM('TST:TRT24'!F18)</f>
        <v>1144</v>
      </c>
      <c r="G18" s="274">
        <f>SUM('TST:TRT24'!G18)</f>
        <v>25</v>
      </c>
      <c r="H18" s="274">
        <f t="shared" si="0"/>
        <v>1169</v>
      </c>
      <c r="I18" s="274">
        <f>SUM('TST:TRT24'!I18)</f>
        <v>0</v>
      </c>
      <c r="J18" s="274">
        <f t="shared" si="1"/>
        <v>1169</v>
      </c>
      <c r="K18" s="275">
        <f>SUM('TST:TRT24'!K18)</f>
        <v>10</v>
      </c>
      <c r="L18" s="275">
        <f>SUM('TST:TRT24'!L18)</f>
        <v>3</v>
      </c>
      <c r="M18" s="276">
        <f t="shared" si="2"/>
        <v>13</v>
      </c>
      <c r="N18" s="275">
        <f>SUM('TST:TRT24'!N18)</f>
        <v>4</v>
      </c>
    </row>
    <row r="19" spans="1:14">
      <c r="A19" s="3"/>
      <c r="B19" s="278"/>
      <c r="C19" s="289"/>
      <c r="D19" s="291" t="s">
        <v>12</v>
      </c>
      <c r="E19" s="288">
        <v>4</v>
      </c>
      <c r="F19" s="274">
        <f>SUM('TST:TRT24'!F19)</f>
        <v>1726</v>
      </c>
      <c r="G19" s="274">
        <f>SUM('TST:TRT24'!G19)</f>
        <v>24</v>
      </c>
      <c r="H19" s="274">
        <f t="shared" si="0"/>
        <v>1750</v>
      </c>
      <c r="I19" s="274">
        <f>SUM('TST:TRT24'!I19)</f>
        <v>0</v>
      </c>
      <c r="J19" s="274">
        <f t="shared" si="1"/>
        <v>1750</v>
      </c>
      <c r="K19" s="275">
        <f>SUM('TST:TRT24'!K19)</f>
        <v>8</v>
      </c>
      <c r="L19" s="275">
        <f>SUM('TST:TRT24'!L19)</f>
        <v>7</v>
      </c>
      <c r="M19" s="276">
        <f t="shared" si="2"/>
        <v>15</v>
      </c>
      <c r="N19" s="275">
        <f>SUM('TST:TRT24'!N19)</f>
        <v>8</v>
      </c>
    </row>
    <row r="20" spans="1:14">
      <c r="A20" s="3"/>
      <c r="B20" s="278"/>
      <c r="C20" s="289" t="s">
        <v>1</v>
      </c>
      <c r="D20" s="287"/>
      <c r="E20" s="288">
        <v>3</v>
      </c>
      <c r="F20" s="274">
        <f>SUM('TST:TRT24'!F20)</f>
        <v>63</v>
      </c>
      <c r="G20" s="274">
        <f>SUM('TST:TRT24'!G20)</f>
        <v>931</v>
      </c>
      <c r="H20" s="274">
        <f t="shared" si="0"/>
        <v>994</v>
      </c>
      <c r="I20" s="274">
        <f>SUM('TST:TRT24'!I20)</f>
        <v>0</v>
      </c>
      <c r="J20" s="274">
        <f t="shared" si="1"/>
        <v>994</v>
      </c>
      <c r="K20" s="275">
        <f>SUM('TST:TRT24'!K20)</f>
        <v>2</v>
      </c>
      <c r="L20" s="275">
        <f>SUM('TST:TRT24'!L20)</f>
        <v>6</v>
      </c>
      <c r="M20" s="276">
        <f t="shared" si="2"/>
        <v>8</v>
      </c>
      <c r="N20" s="275">
        <f>SUM('TST:TRT24'!N20)</f>
        <v>5</v>
      </c>
    </row>
    <row r="21" spans="1:14">
      <c r="A21" s="3"/>
      <c r="B21" s="278"/>
      <c r="C21" s="289"/>
      <c r="D21" s="287"/>
      <c r="E21" s="288">
        <v>2</v>
      </c>
      <c r="F21" s="274">
        <f>SUM('TST:TRT24'!F21)</f>
        <v>24</v>
      </c>
      <c r="G21" s="274">
        <f>SUM('TST:TRT24'!G21)</f>
        <v>947</v>
      </c>
      <c r="H21" s="274">
        <f t="shared" si="0"/>
        <v>971</v>
      </c>
      <c r="I21" s="274">
        <f>SUM('TST:TRT24'!I21)</f>
        <v>0</v>
      </c>
      <c r="J21" s="274">
        <f t="shared" si="1"/>
        <v>971</v>
      </c>
      <c r="K21" s="275">
        <f>SUM('TST:TRT24'!K21)</f>
        <v>1</v>
      </c>
      <c r="L21" s="275">
        <f>SUM('TST:TRT24'!L21)</f>
        <v>2</v>
      </c>
      <c r="M21" s="276">
        <f t="shared" si="2"/>
        <v>3</v>
      </c>
      <c r="N21" s="275">
        <f>SUM('TST:TRT24'!N21)</f>
        <v>3</v>
      </c>
    </row>
    <row r="22" spans="1:14">
      <c r="A22" s="3"/>
      <c r="B22" s="279"/>
      <c r="C22" s="290"/>
      <c r="D22" s="287"/>
      <c r="E22" s="277">
        <v>1</v>
      </c>
      <c r="F22" s="274">
        <f>SUM('TST:TRT24'!F22)</f>
        <v>163</v>
      </c>
      <c r="G22" s="274">
        <f>SUM('TST:TRT24'!G22)</f>
        <v>577</v>
      </c>
      <c r="H22" s="274">
        <f t="shared" si="0"/>
        <v>740</v>
      </c>
      <c r="I22" s="274">
        <f>SUM('TST:TRT24'!I22)</f>
        <v>353</v>
      </c>
      <c r="J22" s="274">
        <f t="shared" si="1"/>
        <v>1093</v>
      </c>
      <c r="K22" s="275">
        <f>SUM('TST:TRT24'!K22)</f>
        <v>3</v>
      </c>
      <c r="L22" s="275">
        <f>SUM('TST:TRT24'!L22)</f>
        <v>3</v>
      </c>
      <c r="M22" s="276">
        <f t="shared" si="2"/>
        <v>6</v>
      </c>
      <c r="N22" s="275">
        <f>SUM('TST:TRT24'!N22)</f>
        <v>4</v>
      </c>
    </row>
    <row r="23" spans="1:14" ht="19.5" customHeight="1">
      <c r="A23" s="3"/>
      <c r="B23" s="328" t="s">
        <v>18</v>
      </c>
      <c r="C23" s="329"/>
      <c r="D23" s="329"/>
      <c r="E23" s="330"/>
      <c r="F23" s="306">
        <f t="shared" ref="F23:N23" si="3">SUM(F10:F22)</f>
        <v>13844</v>
      </c>
      <c r="G23" s="306">
        <f t="shared" si="3"/>
        <v>2704</v>
      </c>
      <c r="H23" s="307">
        <f t="shared" si="3"/>
        <v>16548</v>
      </c>
      <c r="I23" s="306">
        <f t="shared" si="3"/>
        <v>353</v>
      </c>
      <c r="J23" s="307">
        <f t="shared" si="3"/>
        <v>16901</v>
      </c>
      <c r="K23" s="308">
        <f t="shared" si="3"/>
        <v>5923</v>
      </c>
      <c r="L23" s="308">
        <f t="shared" si="3"/>
        <v>1201</v>
      </c>
      <c r="M23" s="306">
        <f t="shared" si="3"/>
        <v>7124</v>
      </c>
      <c r="N23" s="306">
        <f t="shared" si="3"/>
        <v>1489</v>
      </c>
    </row>
    <row r="24" spans="1:14">
      <c r="A24" s="3"/>
      <c r="B24" s="282"/>
      <c r="C24" s="282"/>
      <c r="D24" s="292"/>
      <c r="E24" s="283">
        <v>13</v>
      </c>
      <c r="F24" s="280">
        <f>SUM('TST:TRT24'!F24)</f>
        <v>13343</v>
      </c>
      <c r="G24" s="280">
        <f>SUM('TST:TRT24'!G24)</f>
        <v>656</v>
      </c>
      <c r="H24" s="280">
        <f>F24+G24</f>
        <v>13999</v>
      </c>
      <c r="I24" s="280">
        <f>SUM('TST:TRT24'!I24)</f>
        <v>0</v>
      </c>
      <c r="J24" s="280">
        <f t="shared" si="1"/>
        <v>13999</v>
      </c>
      <c r="K24" s="281">
        <f>SUM('TST:TRT24'!K24)</f>
        <v>5544</v>
      </c>
      <c r="L24" s="281">
        <f>SUM('TST:TRT24'!L24)</f>
        <v>1063</v>
      </c>
      <c r="M24" s="281">
        <f>K24+L24</f>
        <v>6607</v>
      </c>
      <c r="N24" s="281">
        <f>SUM('TST:TRT24'!N24)</f>
        <v>1476</v>
      </c>
    </row>
    <row r="25" spans="1:14">
      <c r="A25" s="3"/>
      <c r="B25" s="282"/>
      <c r="C25" s="282" t="s">
        <v>0</v>
      </c>
      <c r="D25" s="292"/>
      <c r="E25" s="284">
        <v>12</v>
      </c>
      <c r="F25" s="280">
        <f>SUM('TST:TRT24'!F25)</f>
        <v>338</v>
      </c>
      <c r="G25" s="280">
        <f>SUM('TST:TRT24'!G25)</f>
        <v>6</v>
      </c>
      <c r="H25" s="280">
        <f t="shared" ref="H25:H50" si="4">F25+G25</f>
        <v>344</v>
      </c>
      <c r="I25" s="280">
        <f>SUM('TST:TRT24'!I25)</f>
        <v>0</v>
      </c>
      <c r="J25" s="280">
        <f t="shared" si="1"/>
        <v>344</v>
      </c>
      <c r="K25" s="281">
        <f>SUM('TST:TRT24'!K25)</f>
        <v>19</v>
      </c>
      <c r="L25" s="281">
        <f>SUM('TST:TRT24'!L25)</f>
        <v>14</v>
      </c>
      <c r="M25" s="281">
        <f t="shared" ref="M25:M36" si="5">K25+L25</f>
        <v>33</v>
      </c>
      <c r="N25" s="281">
        <f>SUM('TST:TRT24'!N25)</f>
        <v>18</v>
      </c>
    </row>
    <row r="26" spans="1:14">
      <c r="A26" s="3"/>
      <c r="B26" s="282" t="s">
        <v>7</v>
      </c>
      <c r="C26" s="283"/>
      <c r="D26" s="292"/>
      <c r="E26" s="284">
        <v>11</v>
      </c>
      <c r="F26" s="280">
        <f>SUM('TST:TRT24'!F26)</f>
        <v>1469</v>
      </c>
      <c r="G26" s="280">
        <f>SUM('TST:TRT24'!G26)</f>
        <v>15</v>
      </c>
      <c r="H26" s="280">
        <f t="shared" si="4"/>
        <v>1484</v>
      </c>
      <c r="I26" s="280">
        <f>SUM('TST:TRT24'!I26)</f>
        <v>0</v>
      </c>
      <c r="J26" s="280">
        <f t="shared" si="1"/>
        <v>1484</v>
      </c>
      <c r="K26" s="281">
        <f>SUM('TST:TRT24'!K26)</f>
        <v>15</v>
      </c>
      <c r="L26" s="281">
        <f>SUM('TST:TRT24'!L26)</f>
        <v>6</v>
      </c>
      <c r="M26" s="281">
        <f t="shared" si="5"/>
        <v>21</v>
      </c>
      <c r="N26" s="281">
        <f>SUM('TST:TRT24'!N26)</f>
        <v>6</v>
      </c>
    </row>
    <row r="27" spans="1:14">
      <c r="A27" s="3"/>
      <c r="B27" s="282" t="s">
        <v>8</v>
      </c>
      <c r="C27" s="282"/>
      <c r="D27" s="292" t="s">
        <v>26</v>
      </c>
      <c r="E27" s="284">
        <v>10</v>
      </c>
      <c r="F27" s="280">
        <f>SUM('TST:TRT24'!F27)</f>
        <v>1126</v>
      </c>
      <c r="G27" s="280">
        <f>SUM('TST:TRT24'!G27)</f>
        <v>13</v>
      </c>
      <c r="H27" s="280">
        <f t="shared" si="4"/>
        <v>1139</v>
      </c>
      <c r="I27" s="280">
        <f>SUM('TST:TRT24'!I27)</f>
        <v>0</v>
      </c>
      <c r="J27" s="280">
        <f t="shared" si="1"/>
        <v>1139</v>
      </c>
      <c r="K27" s="281">
        <f>SUM('TST:TRT24'!K27)</f>
        <v>23</v>
      </c>
      <c r="L27" s="281">
        <f>SUM('TST:TRT24'!L27)</f>
        <v>14</v>
      </c>
      <c r="M27" s="281">
        <f t="shared" si="5"/>
        <v>37</v>
      </c>
      <c r="N27" s="281">
        <f>SUM('TST:TRT24'!N27)</f>
        <v>21</v>
      </c>
    </row>
    <row r="28" spans="1:14">
      <c r="A28" s="3"/>
      <c r="B28" s="282" t="s">
        <v>0</v>
      </c>
      <c r="C28" s="282"/>
      <c r="D28" s="292" t="s">
        <v>8</v>
      </c>
      <c r="E28" s="284">
        <v>9</v>
      </c>
      <c r="F28" s="280">
        <f>SUM('TST:TRT24'!F28)</f>
        <v>593</v>
      </c>
      <c r="G28" s="280">
        <f>SUM('TST:TRT24'!G28)</f>
        <v>3</v>
      </c>
      <c r="H28" s="280">
        <f t="shared" si="4"/>
        <v>596</v>
      </c>
      <c r="I28" s="280">
        <f>SUM('TST:TRT24'!I28)</f>
        <v>0</v>
      </c>
      <c r="J28" s="280">
        <f t="shared" si="1"/>
        <v>596</v>
      </c>
      <c r="K28" s="281">
        <f>SUM('TST:TRT24'!K28)</f>
        <v>14</v>
      </c>
      <c r="L28" s="281">
        <f>SUM('TST:TRT24'!L28)</f>
        <v>8</v>
      </c>
      <c r="M28" s="281">
        <f t="shared" si="5"/>
        <v>22</v>
      </c>
      <c r="N28" s="281">
        <f>SUM('TST:TRT24'!N28)</f>
        <v>12</v>
      </c>
    </row>
    <row r="29" spans="1:14">
      <c r="A29" s="3"/>
      <c r="B29" s="282" t="s">
        <v>2</v>
      </c>
      <c r="C29" s="282" t="s">
        <v>5</v>
      </c>
      <c r="D29" s="292" t="s">
        <v>27</v>
      </c>
      <c r="E29" s="284">
        <v>8</v>
      </c>
      <c r="F29" s="280">
        <f>SUM('TST:TRT24'!F29)</f>
        <v>680</v>
      </c>
      <c r="G29" s="280">
        <f>SUM('TST:TRT24'!G29)</f>
        <v>3</v>
      </c>
      <c r="H29" s="280">
        <f t="shared" si="4"/>
        <v>683</v>
      </c>
      <c r="I29" s="280">
        <f>SUM('TST:TRT24'!I29)</f>
        <v>0</v>
      </c>
      <c r="J29" s="280">
        <f t="shared" si="1"/>
        <v>683</v>
      </c>
      <c r="K29" s="281">
        <f>SUM('TST:TRT24'!K29)</f>
        <v>20</v>
      </c>
      <c r="L29" s="281">
        <f>SUM('TST:TRT24'!L29)</f>
        <v>15</v>
      </c>
      <c r="M29" s="281">
        <f t="shared" si="5"/>
        <v>35</v>
      </c>
      <c r="N29" s="281">
        <f>SUM('TST:TRT24'!N29)</f>
        <v>18</v>
      </c>
    </row>
    <row r="30" spans="1:14">
      <c r="A30" s="3"/>
      <c r="B30" s="282" t="s">
        <v>4</v>
      </c>
      <c r="C30" s="282"/>
      <c r="D30" s="292" t="s">
        <v>4</v>
      </c>
      <c r="E30" s="284">
        <v>7</v>
      </c>
      <c r="F30" s="280">
        <f>SUM('TST:TRT24'!F30)</f>
        <v>778</v>
      </c>
      <c r="G30" s="280">
        <f>SUM('TST:TRT24'!G30)</f>
        <v>9</v>
      </c>
      <c r="H30" s="280">
        <f t="shared" si="4"/>
        <v>787</v>
      </c>
      <c r="I30" s="280">
        <f>SUM('TST:TRT24'!I30)</f>
        <v>0</v>
      </c>
      <c r="J30" s="280">
        <f t="shared" si="1"/>
        <v>787</v>
      </c>
      <c r="K30" s="281">
        <f>SUM('TST:TRT24'!K30)</f>
        <v>7</v>
      </c>
      <c r="L30" s="281">
        <f>SUM('TST:TRT24'!L30)</f>
        <v>10</v>
      </c>
      <c r="M30" s="281">
        <f t="shared" si="5"/>
        <v>17</v>
      </c>
      <c r="N30" s="281">
        <f>SUM('TST:TRT24'!N30)</f>
        <v>12</v>
      </c>
    </row>
    <row r="31" spans="1:14">
      <c r="A31" s="3"/>
      <c r="B31" s="282" t="s">
        <v>0</v>
      </c>
      <c r="C31" s="282"/>
      <c r="D31" s="292" t="s">
        <v>9</v>
      </c>
      <c r="E31" s="284">
        <v>6</v>
      </c>
      <c r="F31" s="280">
        <f>SUM('TST:TRT24'!F31)</f>
        <v>782</v>
      </c>
      <c r="G31" s="280">
        <f>SUM('TST:TRT24'!G31)</f>
        <v>13</v>
      </c>
      <c r="H31" s="280">
        <f t="shared" si="4"/>
        <v>795</v>
      </c>
      <c r="I31" s="280">
        <f>SUM('TST:TRT24'!I31)</f>
        <v>0</v>
      </c>
      <c r="J31" s="280">
        <f t="shared" si="1"/>
        <v>795</v>
      </c>
      <c r="K31" s="281">
        <f>SUM('TST:TRT24'!K31)</f>
        <v>11</v>
      </c>
      <c r="L31" s="281">
        <f>SUM('TST:TRT24'!L31)</f>
        <v>14</v>
      </c>
      <c r="M31" s="281">
        <f t="shared" si="5"/>
        <v>25</v>
      </c>
      <c r="N31" s="281">
        <f>SUM('TST:TRT24'!N31)</f>
        <v>32</v>
      </c>
    </row>
    <row r="32" spans="1:14">
      <c r="A32" s="3"/>
      <c r="B32" s="282" t="s">
        <v>9</v>
      </c>
      <c r="C32" s="285"/>
      <c r="D32" s="292"/>
      <c r="E32" s="284">
        <v>5</v>
      </c>
      <c r="F32" s="280">
        <f>SUM('TST:TRT24'!F32)</f>
        <v>1075</v>
      </c>
      <c r="G32" s="280">
        <f>SUM('TST:TRT24'!G32)</f>
        <v>29</v>
      </c>
      <c r="H32" s="280">
        <f t="shared" si="4"/>
        <v>1104</v>
      </c>
      <c r="I32" s="280">
        <f>SUM('TST:TRT24'!I32)</f>
        <v>0</v>
      </c>
      <c r="J32" s="280">
        <f t="shared" si="1"/>
        <v>1104</v>
      </c>
      <c r="K32" s="281">
        <f>SUM('TST:TRT24'!K32)</f>
        <v>13</v>
      </c>
      <c r="L32" s="281">
        <f>SUM('TST:TRT24'!L32)</f>
        <v>8</v>
      </c>
      <c r="M32" s="281">
        <f t="shared" si="5"/>
        <v>21</v>
      </c>
      <c r="N32" s="281">
        <f>SUM('TST:TRT24'!N32)</f>
        <v>13</v>
      </c>
    </row>
    <row r="33" spans="1:15">
      <c r="A33" s="3"/>
      <c r="B33" s="282"/>
      <c r="C33" s="282"/>
      <c r="D33" s="292"/>
      <c r="E33" s="284">
        <v>4</v>
      </c>
      <c r="F33" s="280">
        <f>SUM('TST:TRT24'!F33)</f>
        <v>1342</v>
      </c>
      <c r="G33" s="280">
        <f>SUM('TST:TRT24'!G33)</f>
        <v>15</v>
      </c>
      <c r="H33" s="280">
        <f t="shared" si="4"/>
        <v>1357</v>
      </c>
      <c r="I33" s="280">
        <f>SUM('TST:TRT24'!I33)</f>
        <v>0</v>
      </c>
      <c r="J33" s="280">
        <f t="shared" si="1"/>
        <v>1357</v>
      </c>
      <c r="K33" s="281">
        <f>SUM('TST:TRT24'!K33)</f>
        <v>6</v>
      </c>
      <c r="L33" s="281">
        <f>SUM('TST:TRT24'!L33)</f>
        <v>3</v>
      </c>
      <c r="M33" s="281">
        <f t="shared" si="5"/>
        <v>9</v>
      </c>
      <c r="N33" s="281">
        <f>SUM('TST:TRT24'!N33)</f>
        <v>3</v>
      </c>
    </row>
    <row r="34" spans="1:15">
      <c r="A34" s="3"/>
      <c r="B34" s="282"/>
      <c r="C34" s="282" t="s">
        <v>1</v>
      </c>
      <c r="D34" s="292"/>
      <c r="E34" s="284">
        <v>3</v>
      </c>
      <c r="F34" s="280">
        <f>SUM('TST:TRT24'!F34)</f>
        <v>55</v>
      </c>
      <c r="G34" s="280">
        <f>SUM('TST:TRT24'!G34)</f>
        <v>833</v>
      </c>
      <c r="H34" s="280">
        <f t="shared" si="4"/>
        <v>888</v>
      </c>
      <c r="I34" s="280">
        <f>SUM('TST:TRT24'!I34)</f>
        <v>0</v>
      </c>
      <c r="J34" s="280">
        <f t="shared" si="1"/>
        <v>888</v>
      </c>
      <c r="K34" s="281">
        <f>SUM('TST:TRT24'!K34)</f>
        <v>4</v>
      </c>
      <c r="L34" s="281">
        <f>SUM('TST:TRT24'!L34)</f>
        <v>7</v>
      </c>
      <c r="M34" s="281">
        <f t="shared" si="5"/>
        <v>11</v>
      </c>
      <c r="N34" s="281">
        <f>SUM('TST:TRT24'!N34)</f>
        <v>13</v>
      </c>
    </row>
    <row r="35" spans="1:15">
      <c r="A35" s="3"/>
      <c r="B35" s="282"/>
      <c r="C35" s="282"/>
      <c r="D35" s="292"/>
      <c r="E35" s="284">
        <v>2</v>
      </c>
      <c r="F35" s="280">
        <f>SUM('TST:TRT24'!F35)</f>
        <v>25</v>
      </c>
      <c r="G35" s="280">
        <f>SUM('TST:TRT24'!G35)</f>
        <v>1243</v>
      </c>
      <c r="H35" s="280">
        <f t="shared" si="4"/>
        <v>1268</v>
      </c>
      <c r="I35" s="280">
        <f>SUM('TST:TRT24'!I35)</f>
        <v>0</v>
      </c>
      <c r="J35" s="280">
        <f t="shared" si="1"/>
        <v>1268</v>
      </c>
      <c r="K35" s="281">
        <f>SUM('TST:TRT24'!K35)</f>
        <v>1</v>
      </c>
      <c r="L35" s="281">
        <f>SUM('TST:TRT24'!L35)</f>
        <v>5</v>
      </c>
      <c r="M35" s="281">
        <f t="shared" si="5"/>
        <v>6</v>
      </c>
      <c r="N35" s="281">
        <f>SUM('TST:TRT24'!N35)</f>
        <v>6</v>
      </c>
    </row>
    <row r="36" spans="1:15">
      <c r="A36" s="3"/>
      <c r="B36" s="283"/>
      <c r="C36" s="283"/>
      <c r="D36" s="292"/>
      <c r="E36" s="285">
        <v>1</v>
      </c>
      <c r="F36" s="280">
        <f>SUM('TST:TRT24'!F36)</f>
        <v>77</v>
      </c>
      <c r="G36" s="280">
        <f>SUM('TST:TRT24'!G36)</f>
        <v>997</v>
      </c>
      <c r="H36" s="280">
        <f t="shared" si="4"/>
        <v>1074</v>
      </c>
      <c r="I36" s="280">
        <f>SUM('TST:TRT24'!I36)</f>
        <v>618</v>
      </c>
      <c r="J36" s="280">
        <f t="shared" si="1"/>
        <v>1692</v>
      </c>
      <c r="K36" s="281">
        <f>SUM('TST:TRT24'!K36)</f>
        <v>5</v>
      </c>
      <c r="L36" s="281">
        <f>SUM('TST:TRT24'!L36)</f>
        <v>12</v>
      </c>
      <c r="M36" s="281">
        <f t="shared" si="5"/>
        <v>17</v>
      </c>
      <c r="N36" s="281">
        <f>SUM('TST:TRT24'!N36)</f>
        <v>16</v>
      </c>
    </row>
    <row r="37" spans="1:15" ht="19.5" customHeight="1">
      <c r="A37" s="3"/>
      <c r="B37" s="331" t="s">
        <v>19</v>
      </c>
      <c r="C37" s="332"/>
      <c r="D37" s="332"/>
      <c r="E37" s="332"/>
      <c r="F37" s="305">
        <f t="shared" ref="F37:N37" si="6">SUM(F24:F36)</f>
        <v>21683</v>
      </c>
      <c r="G37" s="305">
        <f t="shared" si="6"/>
        <v>3835</v>
      </c>
      <c r="H37" s="305">
        <f t="shared" si="6"/>
        <v>25518</v>
      </c>
      <c r="I37" s="305">
        <f t="shared" si="6"/>
        <v>618</v>
      </c>
      <c r="J37" s="305">
        <f t="shared" si="6"/>
        <v>26136</v>
      </c>
      <c r="K37" s="305">
        <f t="shared" si="6"/>
        <v>5682</v>
      </c>
      <c r="L37" s="305">
        <f t="shared" si="6"/>
        <v>1179</v>
      </c>
      <c r="M37" s="305">
        <f t="shared" si="6"/>
        <v>6861</v>
      </c>
      <c r="N37" s="305">
        <f t="shared" si="6"/>
        <v>1646</v>
      </c>
      <c r="O37" s="4"/>
    </row>
    <row r="38" spans="1:15">
      <c r="A38" s="3"/>
      <c r="B38" s="293"/>
      <c r="C38" s="293"/>
      <c r="D38" s="296"/>
      <c r="E38" s="297">
        <v>13</v>
      </c>
      <c r="F38" s="299">
        <f>SUM('TST:TRT24'!F38)</f>
        <v>71</v>
      </c>
      <c r="G38" s="299">
        <f>SUM('TST:TRT24'!G38)</f>
        <v>2</v>
      </c>
      <c r="H38" s="299">
        <f t="shared" si="4"/>
        <v>73</v>
      </c>
      <c r="I38" s="299">
        <f>SUM('TST:TRT24'!I38)</f>
        <v>2</v>
      </c>
      <c r="J38" s="299">
        <f t="shared" si="1"/>
        <v>75</v>
      </c>
      <c r="K38" s="300">
        <f>SUM('TST:TRT24'!K38)</f>
        <v>10</v>
      </c>
      <c r="L38" s="300">
        <f>SUM('TST:TRT24'!L38)</f>
        <v>11</v>
      </c>
      <c r="M38" s="300">
        <f>K38+L38</f>
        <v>21</v>
      </c>
      <c r="N38" s="300">
        <f>SUM('TST:TRT24'!N38)</f>
        <v>18</v>
      </c>
    </row>
    <row r="39" spans="1:15">
      <c r="A39" s="3"/>
      <c r="B39" s="294" t="s">
        <v>1</v>
      </c>
      <c r="C39" s="294" t="s">
        <v>0</v>
      </c>
      <c r="D39" s="298" t="s">
        <v>21</v>
      </c>
      <c r="E39" s="297">
        <v>12</v>
      </c>
      <c r="F39" s="299">
        <f>SUM('TST:TRT24'!F39)</f>
        <v>4</v>
      </c>
      <c r="G39" s="299">
        <f>SUM('TST:TRT24'!G39)</f>
        <v>0</v>
      </c>
      <c r="H39" s="299">
        <f t="shared" si="4"/>
        <v>4</v>
      </c>
      <c r="I39" s="299">
        <f>SUM('TST:TRT24'!I39)</f>
        <v>0</v>
      </c>
      <c r="J39" s="299">
        <f t="shared" si="1"/>
        <v>4</v>
      </c>
      <c r="K39" s="300">
        <f>SUM('TST:TRT24'!K39)</f>
        <v>1</v>
      </c>
      <c r="L39" s="300">
        <f>SUM('TST:TRT24'!L39)</f>
        <v>0</v>
      </c>
      <c r="M39" s="300">
        <f t="shared" ref="M39:M50" si="7">K39+L39</f>
        <v>1</v>
      </c>
      <c r="N39" s="300">
        <f>SUM('TST:TRT24'!N39)</f>
        <v>0</v>
      </c>
    </row>
    <row r="40" spans="1:15">
      <c r="A40" s="3"/>
      <c r="B40" s="294" t="s">
        <v>10</v>
      </c>
      <c r="C40" s="294"/>
      <c r="D40" s="298" t="s">
        <v>10</v>
      </c>
      <c r="E40" s="297">
        <v>11</v>
      </c>
      <c r="F40" s="299">
        <f>SUM('TST:TRT24'!F40)</f>
        <v>5</v>
      </c>
      <c r="G40" s="299">
        <f>SUM('TST:TRT24'!G40)</f>
        <v>0</v>
      </c>
      <c r="H40" s="299">
        <f t="shared" si="4"/>
        <v>5</v>
      </c>
      <c r="I40" s="299">
        <f>SUM('TST:TRT24'!I40)</f>
        <v>0</v>
      </c>
      <c r="J40" s="299">
        <f t="shared" si="1"/>
        <v>5</v>
      </c>
      <c r="K40" s="300">
        <f>SUM('TST:TRT24'!K40)</f>
        <v>0</v>
      </c>
      <c r="L40" s="300">
        <f>SUM('TST:TRT24'!L40)</f>
        <v>1</v>
      </c>
      <c r="M40" s="300">
        <f t="shared" si="7"/>
        <v>1</v>
      </c>
      <c r="N40" s="300">
        <f>SUM('TST:TRT24'!N40)</f>
        <v>2</v>
      </c>
    </row>
    <row r="41" spans="1:15">
      <c r="A41" s="3"/>
      <c r="B41" s="294" t="s">
        <v>11</v>
      </c>
      <c r="C41" s="293"/>
      <c r="D41" s="298" t="s">
        <v>2</v>
      </c>
      <c r="E41" s="297">
        <v>10</v>
      </c>
      <c r="F41" s="299">
        <f>SUM('TST:TRT24'!F41)</f>
        <v>5</v>
      </c>
      <c r="G41" s="299">
        <f>SUM('TST:TRT24'!G41)</f>
        <v>0</v>
      </c>
      <c r="H41" s="299">
        <f t="shared" si="4"/>
        <v>5</v>
      </c>
      <c r="I41" s="299">
        <f>SUM('TST:TRT24'!I41)</f>
        <v>0</v>
      </c>
      <c r="J41" s="299">
        <f t="shared" si="1"/>
        <v>5</v>
      </c>
      <c r="K41" s="300">
        <f>SUM('TST:TRT24'!K41)</f>
        <v>1</v>
      </c>
      <c r="L41" s="300">
        <f>SUM('TST:TRT24'!L41)</f>
        <v>0</v>
      </c>
      <c r="M41" s="300">
        <f t="shared" si="7"/>
        <v>1</v>
      </c>
      <c r="N41" s="300">
        <f>SUM('TST:TRT24'!N41)</f>
        <v>0</v>
      </c>
    </row>
    <row r="42" spans="1:15">
      <c r="A42" s="3"/>
      <c r="B42" s="294" t="s">
        <v>4</v>
      </c>
      <c r="C42" s="294"/>
      <c r="D42" s="298" t="s">
        <v>27</v>
      </c>
      <c r="E42" s="297">
        <v>9</v>
      </c>
      <c r="F42" s="299">
        <f>SUM('TST:TRT24'!F42)</f>
        <v>1</v>
      </c>
      <c r="G42" s="299">
        <f>SUM('TST:TRT24'!G42)</f>
        <v>0</v>
      </c>
      <c r="H42" s="299">
        <f t="shared" si="4"/>
        <v>1</v>
      </c>
      <c r="I42" s="299">
        <f>SUM('TST:TRT24'!I42)</f>
        <v>0</v>
      </c>
      <c r="J42" s="299">
        <f t="shared" si="1"/>
        <v>1</v>
      </c>
      <c r="K42" s="300">
        <f>SUM('TST:TRT24'!K42)</f>
        <v>0</v>
      </c>
      <c r="L42" s="300">
        <f>SUM('TST:TRT24'!L42)</f>
        <v>0</v>
      </c>
      <c r="M42" s="300">
        <f t="shared" si="7"/>
        <v>0</v>
      </c>
      <c r="N42" s="300">
        <f>SUM('TST:TRT24'!N42)</f>
        <v>0</v>
      </c>
    </row>
    <row r="43" spans="1:15">
      <c r="A43" s="3"/>
      <c r="B43" s="294" t="s">
        <v>3</v>
      </c>
      <c r="C43" s="294" t="s">
        <v>5</v>
      </c>
      <c r="D43" s="298" t="s">
        <v>1</v>
      </c>
      <c r="E43" s="297">
        <v>8</v>
      </c>
      <c r="F43" s="299">
        <f>SUM('TST:TRT24'!F43)</f>
        <v>1</v>
      </c>
      <c r="G43" s="299">
        <f>SUM('TST:TRT24'!G43)</f>
        <v>0</v>
      </c>
      <c r="H43" s="299">
        <f t="shared" si="4"/>
        <v>1</v>
      </c>
      <c r="I43" s="299">
        <f>SUM('TST:TRT24'!I43)</f>
        <v>0</v>
      </c>
      <c r="J43" s="299">
        <f t="shared" si="1"/>
        <v>1</v>
      </c>
      <c r="K43" s="300">
        <f>SUM('TST:TRT24'!K43)</f>
        <v>0</v>
      </c>
      <c r="L43" s="300">
        <f>SUM('TST:TRT24'!L43)</f>
        <v>0</v>
      </c>
      <c r="M43" s="300">
        <f t="shared" si="7"/>
        <v>0</v>
      </c>
      <c r="N43" s="300">
        <f>SUM('TST:TRT24'!N43)</f>
        <v>0</v>
      </c>
    </row>
    <row r="44" spans="1:15">
      <c r="A44" s="3"/>
      <c r="B44" s="294" t="s">
        <v>4</v>
      </c>
      <c r="C44" s="294"/>
      <c r="D44" s="298" t="s">
        <v>26</v>
      </c>
      <c r="E44" s="297">
        <v>7</v>
      </c>
      <c r="F44" s="299">
        <f>SUM('TST:TRT24'!F44)</f>
        <v>0</v>
      </c>
      <c r="G44" s="299">
        <f>SUM('TST:TRT24'!G44)</f>
        <v>0</v>
      </c>
      <c r="H44" s="299">
        <f t="shared" si="4"/>
        <v>0</v>
      </c>
      <c r="I44" s="299">
        <f>SUM('TST:TRT24'!I44)</f>
        <v>0</v>
      </c>
      <c r="J44" s="299">
        <f t="shared" si="1"/>
        <v>0</v>
      </c>
      <c r="K44" s="300">
        <f>SUM('TST:TRT24'!K44)</f>
        <v>0</v>
      </c>
      <c r="L44" s="300">
        <f>SUM('TST:TRT24'!L44)</f>
        <v>0</v>
      </c>
      <c r="M44" s="300">
        <f t="shared" si="7"/>
        <v>0</v>
      </c>
      <c r="N44" s="300">
        <f>SUM('TST:TRT24'!N44)</f>
        <v>0</v>
      </c>
    </row>
    <row r="45" spans="1:15">
      <c r="A45" s="3"/>
      <c r="B45" s="294" t="s">
        <v>1</v>
      </c>
      <c r="C45" s="294"/>
      <c r="D45" s="298" t="s">
        <v>22</v>
      </c>
      <c r="E45" s="297">
        <v>6</v>
      </c>
      <c r="F45" s="299">
        <f>SUM('TST:TRT24'!F45)</f>
        <v>0</v>
      </c>
      <c r="G45" s="299">
        <f>SUM('TST:TRT24'!G45)</f>
        <v>0</v>
      </c>
      <c r="H45" s="299">
        <f t="shared" si="4"/>
        <v>0</v>
      </c>
      <c r="I45" s="299">
        <f>SUM('TST:TRT24'!I45)</f>
        <v>0</v>
      </c>
      <c r="J45" s="299">
        <f t="shared" si="1"/>
        <v>0</v>
      </c>
      <c r="K45" s="300">
        <f>SUM('TST:TRT24'!K45)</f>
        <v>0</v>
      </c>
      <c r="L45" s="300">
        <f>SUM('TST:TRT24'!L45)</f>
        <v>0</v>
      </c>
      <c r="M45" s="300">
        <f t="shared" si="7"/>
        <v>0</v>
      </c>
      <c r="N45" s="300">
        <f>SUM('TST:TRT24'!N45)</f>
        <v>0</v>
      </c>
    </row>
    <row r="46" spans="1:15">
      <c r="A46" s="3"/>
      <c r="B46" s="294" t="s">
        <v>12</v>
      </c>
      <c r="C46" s="293"/>
      <c r="D46" s="298" t="s">
        <v>2</v>
      </c>
      <c r="E46" s="297">
        <v>5</v>
      </c>
      <c r="F46" s="299">
        <f>SUM('TST:TRT24'!F46)</f>
        <v>0</v>
      </c>
      <c r="G46" s="299">
        <f>SUM('TST:TRT24'!G46)</f>
        <v>0</v>
      </c>
      <c r="H46" s="299">
        <f t="shared" si="4"/>
        <v>0</v>
      </c>
      <c r="I46" s="299">
        <f>SUM('TST:TRT24'!I46)</f>
        <v>0</v>
      </c>
      <c r="J46" s="299">
        <f t="shared" si="1"/>
        <v>0</v>
      </c>
      <c r="K46" s="300">
        <f>SUM('TST:TRT24'!K46)</f>
        <v>0</v>
      </c>
      <c r="L46" s="300">
        <f>SUM('TST:TRT24'!L46)</f>
        <v>0</v>
      </c>
      <c r="M46" s="300">
        <f t="shared" si="7"/>
        <v>0</v>
      </c>
      <c r="N46" s="300">
        <f>SUM('TST:TRT24'!N46)</f>
        <v>0</v>
      </c>
    </row>
    <row r="47" spans="1:15">
      <c r="A47" s="3"/>
      <c r="B47" s="294"/>
      <c r="C47" s="294"/>
      <c r="D47" s="298" t="s">
        <v>7</v>
      </c>
      <c r="E47" s="297">
        <v>4</v>
      </c>
      <c r="F47" s="299">
        <f>SUM('TST:TRT24'!F47)</f>
        <v>0</v>
      </c>
      <c r="G47" s="299">
        <f>SUM('TST:TRT24'!G47)</f>
        <v>0</v>
      </c>
      <c r="H47" s="299">
        <f t="shared" si="4"/>
        <v>0</v>
      </c>
      <c r="I47" s="299">
        <f>SUM('TST:TRT24'!I47)</f>
        <v>0</v>
      </c>
      <c r="J47" s="299">
        <f t="shared" si="1"/>
        <v>0</v>
      </c>
      <c r="K47" s="300">
        <f>SUM('TST:TRT24'!K47)</f>
        <v>0</v>
      </c>
      <c r="L47" s="300">
        <f>SUM('TST:TRT24'!L47)</f>
        <v>1</v>
      </c>
      <c r="M47" s="300">
        <f t="shared" si="7"/>
        <v>1</v>
      </c>
      <c r="N47" s="300">
        <f>SUM('TST:TRT24'!N47)</f>
        <v>1</v>
      </c>
    </row>
    <row r="48" spans="1:15">
      <c r="A48" s="3"/>
      <c r="B48" s="294"/>
      <c r="C48" s="294" t="s">
        <v>1</v>
      </c>
      <c r="D48" s="298" t="s">
        <v>1</v>
      </c>
      <c r="E48" s="297">
        <v>3</v>
      </c>
      <c r="F48" s="299">
        <f>SUM('TST:TRT24'!F48)</f>
        <v>0</v>
      </c>
      <c r="G48" s="299">
        <f>SUM('TST:TRT24'!G48)</f>
        <v>0</v>
      </c>
      <c r="H48" s="299">
        <f t="shared" si="4"/>
        <v>0</v>
      </c>
      <c r="I48" s="299">
        <f>SUM('TST:TRT24'!I48)</f>
        <v>0</v>
      </c>
      <c r="J48" s="299">
        <f t="shared" si="1"/>
        <v>0</v>
      </c>
      <c r="K48" s="300">
        <f>SUM('TST:TRT24'!K48)</f>
        <v>0</v>
      </c>
      <c r="L48" s="300">
        <f>SUM('TST:TRT24'!L48)</f>
        <v>0</v>
      </c>
      <c r="M48" s="300">
        <f t="shared" si="7"/>
        <v>0</v>
      </c>
      <c r="N48" s="300">
        <f>SUM('TST:TRT24'!N48)</f>
        <v>0</v>
      </c>
    </row>
    <row r="49" spans="1:14">
      <c r="A49" s="3"/>
      <c r="B49" s="294"/>
      <c r="C49" s="294"/>
      <c r="D49" s="298" t="s">
        <v>3</v>
      </c>
      <c r="E49" s="297">
        <v>2</v>
      </c>
      <c r="F49" s="299">
        <f>SUM('TST:TRT24'!F49)</f>
        <v>0</v>
      </c>
      <c r="G49" s="299">
        <f>SUM('TST:TRT24'!G49)</f>
        <v>0</v>
      </c>
      <c r="H49" s="299">
        <f t="shared" si="4"/>
        <v>0</v>
      </c>
      <c r="I49" s="299">
        <f>SUM('TST:TRT24'!I49)</f>
        <v>0</v>
      </c>
      <c r="J49" s="299">
        <f t="shared" si="1"/>
        <v>0</v>
      </c>
      <c r="K49" s="300">
        <f>SUM('TST:TRT24'!K49)</f>
        <v>0</v>
      </c>
      <c r="L49" s="300">
        <f>SUM('TST:TRT24'!L49)</f>
        <v>0</v>
      </c>
      <c r="M49" s="300">
        <f t="shared" si="7"/>
        <v>0</v>
      </c>
      <c r="N49" s="300">
        <f>SUM('TST:TRT24'!N49)</f>
        <v>0</v>
      </c>
    </row>
    <row r="50" spans="1:14">
      <c r="A50" s="3"/>
      <c r="B50" s="295"/>
      <c r="C50" s="298"/>
      <c r="D50" s="295"/>
      <c r="E50" s="293">
        <v>1</v>
      </c>
      <c r="F50" s="299">
        <f>SUM('TST:TRT24'!F50)</f>
        <v>0</v>
      </c>
      <c r="G50" s="299">
        <f>SUM('TST:TRT24'!G50)</f>
        <v>0</v>
      </c>
      <c r="H50" s="301">
        <f t="shared" si="4"/>
        <v>0</v>
      </c>
      <c r="I50" s="299">
        <f>SUM('TST:TRT24'!I50)</f>
        <v>146</v>
      </c>
      <c r="J50" s="301">
        <f t="shared" si="1"/>
        <v>146</v>
      </c>
      <c r="K50" s="300">
        <f>SUM('TST:TRT24'!K50)</f>
        <v>0</v>
      </c>
      <c r="L50" s="300">
        <f>SUM('TST:TRT24'!L50)</f>
        <v>0</v>
      </c>
      <c r="M50" s="302">
        <f t="shared" si="7"/>
        <v>0</v>
      </c>
      <c r="N50" s="300">
        <f>SUM('TST:TRT24'!N50)</f>
        <v>0</v>
      </c>
    </row>
    <row r="51" spans="1:14" ht="19.5" customHeight="1">
      <c r="B51" s="333" t="s">
        <v>20</v>
      </c>
      <c r="C51" s="333"/>
      <c r="D51" s="333"/>
      <c r="E51" s="333"/>
      <c r="F51" s="309">
        <f t="shared" ref="F51:N51" si="8">SUM(F38:F50)</f>
        <v>87</v>
      </c>
      <c r="G51" s="309">
        <f t="shared" si="8"/>
        <v>2</v>
      </c>
      <c r="H51" s="309">
        <f t="shared" si="8"/>
        <v>89</v>
      </c>
      <c r="I51" s="309">
        <f t="shared" si="8"/>
        <v>148</v>
      </c>
      <c r="J51" s="309">
        <f t="shared" si="8"/>
        <v>237</v>
      </c>
      <c r="K51" s="309">
        <f t="shared" si="8"/>
        <v>12</v>
      </c>
      <c r="L51" s="309">
        <f t="shared" si="8"/>
        <v>13</v>
      </c>
      <c r="M51" s="309">
        <f t="shared" si="8"/>
        <v>25</v>
      </c>
      <c r="N51" s="309">
        <f t="shared" si="8"/>
        <v>21</v>
      </c>
    </row>
    <row r="52" spans="1:14" ht="19.5" customHeight="1">
      <c r="B52" s="334" t="s">
        <v>37</v>
      </c>
      <c r="C52" s="335"/>
      <c r="D52" s="335"/>
      <c r="E52" s="336"/>
      <c r="F52" s="310">
        <f>SUM('TST:TRT24'!F52)</f>
        <v>0</v>
      </c>
      <c r="G52" s="310">
        <f>SUM('TST:TRT24'!G52)</f>
        <v>0</v>
      </c>
      <c r="H52" s="310">
        <f>SUM('TST:TRT24'!H52)</f>
        <v>0</v>
      </c>
      <c r="I52" s="310">
        <f>SUM('TST:TRT24'!I52)</f>
        <v>0</v>
      </c>
      <c r="J52" s="310">
        <f>SUM('TST:TRT24'!J52)</f>
        <v>0</v>
      </c>
      <c r="K52" s="310">
        <f>SUM('TST:TRT24'!K52)</f>
        <v>47</v>
      </c>
      <c r="L52" s="310">
        <f>SUM('TST:TRT24'!L52)</f>
        <v>63</v>
      </c>
      <c r="M52" s="310">
        <f>SUM('TST:TRT24'!M52)</f>
        <v>89</v>
      </c>
      <c r="N52" s="310">
        <f>SUM('TST:TRT24'!N52)</f>
        <v>82</v>
      </c>
    </row>
    <row r="53" spans="1:14" ht="19.5" customHeight="1">
      <c r="B53" s="327" t="s">
        <v>40</v>
      </c>
      <c r="C53" s="327"/>
      <c r="D53" s="327"/>
      <c r="E53" s="327"/>
      <c r="F53" s="303">
        <f t="shared" ref="F53:J53" si="9">+F23+F37+F51+F52</f>
        <v>35614</v>
      </c>
      <c r="G53" s="303">
        <f t="shared" si="9"/>
        <v>6541</v>
      </c>
      <c r="H53" s="303">
        <f t="shared" si="9"/>
        <v>42155</v>
      </c>
      <c r="I53" s="303">
        <f t="shared" si="9"/>
        <v>1119</v>
      </c>
      <c r="J53" s="303">
        <f t="shared" si="9"/>
        <v>43274</v>
      </c>
      <c r="K53" s="303">
        <f>+K23+K37+K51+K52</f>
        <v>11664</v>
      </c>
      <c r="L53" s="303">
        <f t="shared" ref="L53:N53" si="10">+L23+L37+L51+L52</f>
        <v>2456</v>
      </c>
      <c r="M53" s="303">
        <f t="shared" si="10"/>
        <v>14099</v>
      </c>
      <c r="N53" s="303">
        <f t="shared" si="10"/>
        <v>3238</v>
      </c>
    </row>
    <row r="54" spans="1:14"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</row>
    <row r="55" spans="1:14"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</row>
    <row r="56" spans="1:14">
      <c r="B56" s="2"/>
    </row>
    <row r="57" spans="1:14">
      <c r="B57" s="2"/>
    </row>
    <row r="58" spans="1:14">
      <c r="B58" s="2"/>
    </row>
    <row r="59" spans="1:14">
      <c r="B59" s="2"/>
    </row>
    <row r="60" spans="1:14">
      <c r="B60" s="2"/>
    </row>
    <row r="61" spans="1:14">
      <c r="B61" s="2"/>
    </row>
    <row r="62" spans="1:14">
      <c r="B62" s="2"/>
    </row>
    <row r="63" spans="1:14">
      <c r="B63" s="2"/>
    </row>
    <row r="64" spans="1:14">
      <c r="B64" s="1"/>
    </row>
    <row r="65" spans="3:4">
      <c r="C65" s="1"/>
      <c r="D65" s="1"/>
    </row>
    <row r="66" spans="3:4">
      <c r="C66" s="1"/>
      <c r="D66" s="1"/>
    </row>
    <row r="67" spans="3:4">
      <c r="C67" s="1"/>
      <c r="D67" s="1"/>
    </row>
    <row r="68" spans="3:4">
      <c r="C68" s="1"/>
      <c r="D68" s="1"/>
    </row>
    <row r="69" spans="3:4">
      <c r="C69" s="1"/>
      <c r="D69" s="1"/>
    </row>
    <row r="70" spans="3:4">
      <c r="C70" s="1"/>
      <c r="D70" s="1"/>
    </row>
    <row r="71" spans="3:4">
      <c r="C71" s="1"/>
    </row>
    <row r="72" spans="3:4">
      <c r="C72" s="1"/>
    </row>
  </sheetData>
  <mergeCells count="16">
    <mergeCell ref="B53:E53"/>
    <mergeCell ref="B23:E23"/>
    <mergeCell ref="B37:E37"/>
    <mergeCell ref="B51:E51"/>
    <mergeCell ref="K7:N7"/>
    <mergeCell ref="K8:K9"/>
    <mergeCell ref="L8:L9"/>
    <mergeCell ref="M8:M9"/>
    <mergeCell ref="N8:N9"/>
    <mergeCell ref="B52:E52"/>
    <mergeCell ref="B5:N5"/>
    <mergeCell ref="B7:E9"/>
    <mergeCell ref="F7:J7"/>
    <mergeCell ref="I8:I9"/>
    <mergeCell ref="J8:J9"/>
    <mergeCell ref="F8:H8"/>
  </mergeCells>
  <phoneticPr fontId="3" type="noConversion"/>
  <pageMargins left="0.78740157499999996" right="0.78740157499999996" top="0.984251969" bottom="0.984251969" header="0.49212598499999999" footer="0.49212598499999999"/>
  <pageSetup paperSize="9" scale="68" orientation="portrait" r:id="rId1"/>
  <headerFooter alignWithMargins="0"/>
  <ignoredErrors>
    <ignoredError sqref="I10:I22 I37:I45 H46:J50 H37:H45 J37:J45 I25:I36 I23:I24 H23:H24 J23:N24 M37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workbookViewId="0"/>
  </sheetViews>
  <sheetFormatPr defaultRowHeight="12.75"/>
  <cols>
    <col min="1" max="1" width="1.7109375" customWidth="1"/>
    <col min="2" max="2" width="4.42578125" customWidth="1"/>
    <col min="3" max="4" width="4.140625" customWidth="1"/>
    <col min="5" max="5" width="6.28515625" customWidth="1"/>
    <col min="6" max="10" width="10.7109375" customWidth="1"/>
    <col min="11" max="11" width="11.42578125" bestFit="1" customWidth="1"/>
    <col min="12" max="13" width="10.7109375" customWidth="1"/>
    <col min="14" max="14" width="11.42578125" customWidth="1"/>
  </cols>
  <sheetData>
    <row r="1" spans="1:14">
      <c r="B1" s="5" t="s">
        <v>32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spans="1:14">
      <c r="B2" s="5" t="s">
        <v>34</v>
      </c>
      <c r="C2" s="6"/>
      <c r="D2" s="365" t="str">
        <f>'[1]Novo ANEXO IV-a'!$B$2</f>
        <v>TRIBUNAL REGIONAL DO TRABALHO DA 8ª REGIÃO</v>
      </c>
      <c r="E2" s="365"/>
      <c r="F2" s="365"/>
      <c r="G2" s="365"/>
      <c r="H2" s="365"/>
      <c r="I2" s="365"/>
      <c r="J2" s="365"/>
      <c r="K2" s="6"/>
      <c r="L2" s="6"/>
      <c r="M2" s="6"/>
      <c r="N2" s="6"/>
    </row>
    <row r="3" spans="1:14">
      <c r="B3" s="5" t="s">
        <v>33</v>
      </c>
      <c r="C3" s="6"/>
      <c r="D3" s="365" t="str">
        <f>'[1]Novo ANEXO IV-a'!$B$3</f>
        <v>Secretaria de Gestão de Pessoas</v>
      </c>
      <c r="E3" s="365"/>
      <c r="F3" s="365"/>
      <c r="G3" s="365"/>
      <c r="H3" s="365"/>
      <c r="I3" s="365"/>
      <c r="J3" s="365"/>
      <c r="K3" s="6"/>
      <c r="L3" s="6"/>
      <c r="M3" s="6"/>
      <c r="N3" s="6"/>
    </row>
    <row r="4" spans="1:14">
      <c r="B4" s="366" t="s">
        <v>36</v>
      </c>
      <c r="C4" s="366"/>
      <c r="D4" s="366"/>
      <c r="E4" s="366"/>
      <c r="F4" s="93">
        <f>'[1]Novo ANEXO IV-a'!$F$4</f>
        <v>42490</v>
      </c>
      <c r="G4" s="6"/>
      <c r="H4" s="6"/>
      <c r="I4" s="6"/>
      <c r="J4" s="6"/>
      <c r="K4" s="6"/>
      <c r="L4" s="6"/>
      <c r="M4" s="6"/>
      <c r="N4" s="6"/>
    </row>
    <row r="5" spans="1:14">
      <c r="B5" s="337" t="s">
        <v>24</v>
      </c>
      <c r="C5" s="337"/>
      <c r="D5" s="337"/>
      <c r="E5" s="337"/>
      <c r="F5" s="337"/>
      <c r="G5" s="337"/>
      <c r="H5" s="337"/>
      <c r="I5" s="337"/>
      <c r="J5" s="337"/>
      <c r="K5" s="337"/>
      <c r="L5" s="337"/>
      <c r="M5" s="337"/>
      <c r="N5" s="337"/>
    </row>
    <row r="6" spans="1:14">
      <c r="B6" s="8" t="s">
        <v>39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12.75" customHeight="1">
      <c r="B7" s="390" t="s">
        <v>41</v>
      </c>
      <c r="C7" s="348"/>
      <c r="D7" s="348"/>
      <c r="E7" s="391"/>
      <c r="F7" s="392" t="s">
        <v>35</v>
      </c>
      <c r="G7" s="393"/>
      <c r="H7" s="393"/>
      <c r="I7" s="393"/>
      <c r="J7" s="394"/>
      <c r="K7" s="392" t="s">
        <v>28</v>
      </c>
      <c r="L7" s="393"/>
      <c r="M7" s="393"/>
      <c r="N7" s="394"/>
    </row>
    <row r="8" spans="1:14" ht="12.75" customHeight="1">
      <c r="B8" s="350"/>
      <c r="C8" s="351"/>
      <c r="D8" s="351"/>
      <c r="E8" s="352"/>
      <c r="F8" s="392" t="s">
        <v>13</v>
      </c>
      <c r="G8" s="393"/>
      <c r="H8" s="394"/>
      <c r="I8" s="395" t="s">
        <v>14</v>
      </c>
      <c r="J8" s="395" t="s">
        <v>15</v>
      </c>
      <c r="K8" s="395" t="s">
        <v>30</v>
      </c>
      <c r="L8" s="395" t="s">
        <v>31</v>
      </c>
      <c r="M8" s="395" t="s">
        <v>15</v>
      </c>
      <c r="N8" s="395" t="s">
        <v>29</v>
      </c>
    </row>
    <row r="9" spans="1:14" ht="24">
      <c r="B9" s="353"/>
      <c r="C9" s="354"/>
      <c r="D9" s="354"/>
      <c r="E9" s="355"/>
      <c r="F9" s="82" t="s">
        <v>16</v>
      </c>
      <c r="G9" s="82" t="s">
        <v>17</v>
      </c>
      <c r="H9" s="82" t="s">
        <v>23</v>
      </c>
      <c r="I9" s="360"/>
      <c r="J9" s="360"/>
      <c r="K9" s="360"/>
      <c r="L9" s="360"/>
      <c r="M9" s="360"/>
      <c r="N9" s="360"/>
    </row>
    <row r="10" spans="1:14">
      <c r="A10" s="57"/>
      <c r="B10" s="168"/>
      <c r="C10" s="169"/>
      <c r="D10" s="11"/>
      <c r="E10" s="81">
        <v>13</v>
      </c>
      <c r="F10" s="12">
        <v>170</v>
      </c>
      <c r="G10" s="96">
        <v>0</v>
      </c>
      <c r="H10" s="94">
        <f>F10+G10</f>
        <v>170</v>
      </c>
      <c r="I10" s="96">
        <v>0</v>
      </c>
      <c r="J10" s="94">
        <f>H10+I10</f>
        <v>170</v>
      </c>
      <c r="K10" s="96">
        <v>170</v>
      </c>
      <c r="L10" s="96">
        <v>30</v>
      </c>
      <c r="M10" s="180">
        <f>K10+L10</f>
        <v>200</v>
      </c>
      <c r="N10" s="96">
        <v>43</v>
      </c>
    </row>
    <row r="11" spans="1:14">
      <c r="A11" s="57"/>
      <c r="B11" s="15" t="s">
        <v>1</v>
      </c>
      <c r="C11" s="88" t="s">
        <v>0</v>
      </c>
      <c r="D11" s="11"/>
      <c r="E11" s="81">
        <v>12</v>
      </c>
      <c r="F11" s="96">
        <v>2</v>
      </c>
      <c r="G11" s="96">
        <v>0</v>
      </c>
      <c r="H11" s="94">
        <f t="shared" ref="H11:H22" si="0">F11+G11</f>
        <v>2</v>
      </c>
      <c r="I11" s="96">
        <v>0</v>
      </c>
      <c r="J11" s="94">
        <f t="shared" ref="J11:J50" si="1">H11+I11</f>
        <v>2</v>
      </c>
      <c r="K11" s="96">
        <v>0</v>
      </c>
      <c r="L11" s="96">
        <v>0</v>
      </c>
      <c r="M11" s="180">
        <f t="shared" ref="M11:M22" si="2">K11+L11</f>
        <v>0</v>
      </c>
      <c r="N11" s="96">
        <v>0</v>
      </c>
    </row>
    <row r="12" spans="1:14">
      <c r="A12" s="57"/>
      <c r="B12" s="15" t="s">
        <v>2</v>
      </c>
      <c r="C12" s="89"/>
      <c r="D12" s="18" t="s">
        <v>6</v>
      </c>
      <c r="E12" s="81">
        <v>11</v>
      </c>
      <c r="F12" s="96">
        <v>26</v>
      </c>
      <c r="G12" s="96">
        <v>0</v>
      </c>
      <c r="H12" s="94">
        <f t="shared" si="0"/>
        <v>26</v>
      </c>
      <c r="I12" s="96">
        <v>0</v>
      </c>
      <c r="J12" s="94">
        <f t="shared" si="1"/>
        <v>26</v>
      </c>
      <c r="K12" s="96">
        <v>0</v>
      </c>
      <c r="L12" s="96">
        <v>0</v>
      </c>
      <c r="M12" s="180">
        <f t="shared" si="2"/>
        <v>0</v>
      </c>
      <c r="N12" s="96">
        <v>0</v>
      </c>
    </row>
    <row r="13" spans="1:14">
      <c r="A13" s="57"/>
      <c r="B13" s="15" t="s">
        <v>1</v>
      </c>
      <c r="C13" s="88"/>
      <c r="D13" s="18" t="s">
        <v>10</v>
      </c>
      <c r="E13" s="81">
        <v>10</v>
      </c>
      <c r="F13" s="96">
        <v>21</v>
      </c>
      <c r="G13" s="96">
        <v>0</v>
      </c>
      <c r="H13" s="94">
        <f t="shared" si="0"/>
        <v>21</v>
      </c>
      <c r="I13" s="96">
        <v>0</v>
      </c>
      <c r="J13" s="94">
        <f t="shared" si="1"/>
        <v>21</v>
      </c>
      <c r="K13" s="96">
        <v>0</v>
      </c>
      <c r="L13" s="96">
        <v>0</v>
      </c>
      <c r="M13" s="180">
        <f t="shared" si="2"/>
        <v>0</v>
      </c>
      <c r="N13" s="96">
        <v>0</v>
      </c>
    </row>
    <row r="14" spans="1:14">
      <c r="A14" s="57"/>
      <c r="B14" s="15" t="s">
        <v>3</v>
      </c>
      <c r="C14" s="88"/>
      <c r="D14" s="18" t="s">
        <v>25</v>
      </c>
      <c r="E14" s="81">
        <v>9</v>
      </c>
      <c r="F14" s="96">
        <v>10</v>
      </c>
      <c r="G14" s="96">
        <v>0</v>
      </c>
      <c r="H14" s="94">
        <f t="shared" si="0"/>
        <v>10</v>
      </c>
      <c r="I14" s="96">
        <v>0</v>
      </c>
      <c r="J14" s="94">
        <f t="shared" si="1"/>
        <v>10</v>
      </c>
      <c r="K14" s="96">
        <v>0</v>
      </c>
      <c r="L14" s="96">
        <v>0</v>
      </c>
      <c r="M14" s="180">
        <f t="shared" si="2"/>
        <v>0</v>
      </c>
      <c r="N14" s="96">
        <v>0</v>
      </c>
    </row>
    <row r="15" spans="1:14">
      <c r="A15" s="57"/>
      <c r="B15" s="15" t="s">
        <v>4</v>
      </c>
      <c r="C15" s="88" t="s">
        <v>5</v>
      </c>
      <c r="D15" s="18" t="s">
        <v>22</v>
      </c>
      <c r="E15" s="81">
        <v>8</v>
      </c>
      <c r="F15" s="96">
        <v>2</v>
      </c>
      <c r="G15" s="96">
        <v>0</v>
      </c>
      <c r="H15" s="94">
        <f t="shared" si="0"/>
        <v>2</v>
      </c>
      <c r="I15" s="96">
        <v>0</v>
      </c>
      <c r="J15" s="94">
        <f t="shared" si="1"/>
        <v>2</v>
      </c>
      <c r="K15" s="96">
        <v>0</v>
      </c>
      <c r="L15" s="96">
        <v>0</v>
      </c>
      <c r="M15" s="180">
        <f t="shared" si="2"/>
        <v>0</v>
      </c>
      <c r="N15" s="96">
        <v>0</v>
      </c>
    </row>
    <row r="16" spans="1:14">
      <c r="A16" s="57"/>
      <c r="B16" s="15" t="s">
        <v>6</v>
      </c>
      <c r="C16" s="88"/>
      <c r="D16" s="18" t="s">
        <v>12</v>
      </c>
      <c r="E16" s="81">
        <v>7</v>
      </c>
      <c r="F16" s="96">
        <v>3</v>
      </c>
      <c r="G16" s="96">
        <v>0</v>
      </c>
      <c r="H16" s="94">
        <f t="shared" si="0"/>
        <v>3</v>
      </c>
      <c r="I16" s="96">
        <v>0</v>
      </c>
      <c r="J16" s="94">
        <f t="shared" si="1"/>
        <v>3</v>
      </c>
      <c r="K16" s="96">
        <v>0</v>
      </c>
      <c r="L16" s="96">
        <v>0</v>
      </c>
      <c r="M16" s="180">
        <f t="shared" si="2"/>
        <v>0</v>
      </c>
      <c r="N16" s="96">
        <v>0</v>
      </c>
    </row>
    <row r="17" spans="1:14">
      <c r="A17" s="57"/>
      <c r="B17" s="15" t="s">
        <v>7</v>
      </c>
      <c r="C17" s="89"/>
      <c r="D17" s="18" t="s">
        <v>4</v>
      </c>
      <c r="E17" s="81">
        <v>6</v>
      </c>
      <c r="F17" s="96">
        <v>15</v>
      </c>
      <c r="G17" s="96">
        <v>0</v>
      </c>
      <c r="H17" s="94">
        <f t="shared" si="0"/>
        <v>15</v>
      </c>
      <c r="I17" s="96">
        <v>0</v>
      </c>
      <c r="J17" s="94">
        <f t="shared" si="1"/>
        <v>15</v>
      </c>
      <c r="K17" s="96">
        <v>0</v>
      </c>
      <c r="L17" s="96">
        <v>0</v>
      </c>
      <c r="M17" s="180">
        <f t="shared" si="2"/>
        <v>0</v>
      </c>
      <c r="N17" s="96">
        <v>0</v>
      </c>
    </row>
    <row r="18" spans="1:14">
      <c r="A18" s="57"/>
      <c r="B18" s="15" t="s">
        <v>1</v>
      </c>
      <c r="C18" s="88"/>
      <c r="D18" s="18" t="s">
        <v>9</v>
      </c>
      <c r="E18" s="81">
        <v>5</v>
      </c>
      <c r="F18" s="96">
        <v>42</v>
      </c>
      <c r="G18" s="96">
        <v>0</v>
      </c>
      <c r="H18" s="94">
        <f t="shared" si="0"/>
        <v>42</v>
      </c>
      <c r="I18" s="96">
        <v>0</v>
      </c>
      <c r="J18" s="94">
        <f t="shared" si="1"/>
        <v>42</v>
      </c>
      <c r="K18" s="96">
        <v>0</v>
      </c>
      <c r="L18" s="96">
        <v>0</v>
      </c>
      <c r="M18" s="180">
        <f t="shared" si="2"/>
        <v>0</v>
      </c>
      <c r="N18" s="96">
        <v>0</v>
      </c>
    </row>
    <row r="19" spans="1:14">
      <c r="A19" s="57"/>
      <c r="B19" s="15"/>
      <c r="C19" s="88"/>
      <c r="D19" s="18" t="s">
        <v>12</v>
      </c>
      <c r="E19" s="81">
        <v>4</v>
      </c>
      <c r="F19" s="96">
        <v>3</v>
      </c>
      <c r="G19" s="96">
        <v>0</v>
      </c>
      <c r="H19" s="94">
        <f t="shared" si="0"/>
        <v>3</v>
      </c>
      <c r="I19" s="96">
        <v>0</v>
      </c>
      <c r="J19" s="94">
        <f t="shared" si="1"/>
        <v>3</v>
      </c>
      <c r="K19" s="96">
        <v>1</v>
      </c>
      <c r="L19" s="96">
        <v>0</v>
      </c>
      <c r="M19" s="180">
        <f t="shared" si="2"/>
        <v>1</v>
      </c>
      <c r="N19" s="96">
        <v>0</v>
      </c>
    </row>
    <row r="20" spans="1:14">
      <c r="A20" s="57"/>
      <c r="B20" s="15"/>
      <c r="C20" s="88" t="s">
        <v>1</v>
      </c>
      <c r="D20" s="11"/>
      <c r="E20" s="81">
        <v>3</v>
      </c>
      <c r="F20" s="96">
        <v>0</v>
      </c>
      <c r="G20" s="96">
        <v>85</v>
      </c>
      <c r="H20" s="94">
        <f t="shared" si="0"/>
        <v>85</v>
      </c>
      <c r="I20" s="96">
        <v>0</v>
      </c>
      <c r="J20" s="94">
        <f t="shared" si="1"/>
        <v>85</v>
      </c>
      <c r="K20" s="96">
        <v>0</v>
      </c>
      <c r="L20" s="96">
        <v>0</v>
      </c>
      <c r="M20" s="180">
        <f t="shared" si="2"/>
        <v>0</v>
      </c>
      <c r="N20" s="96">
        <v>0</v>
      </c>
    </row>
    <row r="21" spans="1:14">
      <c r="A21" s="57"/>
      <c r="B21" s="15"/>
      <c r="C21" s="88"/>
      <c r="D21" s="11"/>
      <c r="E21" s="81">
        <v>2</v>
      </c>
      <c r="F21" s="96">
        <v>0</v>
      </c>
      <c r="G21" s="96">
        <v>33</v>
      </c>
      <c r="H21" s="94">
        <f t="shared" si="0"/>
        <v>33</v>
      </c>
      <c r="I21" s="96">
        <v>0</v>
      </c>
      <c r="J21" s="94">
        <f t="shared" si="1"/>
        <v>33</v>
      </c>
      <c r="K21" s="96">
        <v>1</v>
      </c>
      <c r="L21" s="96">
        <v>0</v>
      </c>
      <c r="M21" s="180">
        <f t="shared" si="2"/>
        <v>1</v>
      </c>
      <c r="N21" s="96">
        <v>0</v>
      </c>
    </row>
    <row r="22" spans="1:14">
      <c r="A22" s="57"/>
      <c r="B22" s="90"/>
      <c r="C22" s="89"/>
      <c r="D22" s="11"/>
      <c r="E22" s="168">
        <v>1</v>
      </c>
      <c r="F22" s="96">
        <v>0</v>
      </c>
      <c r="G22" s="96">
        <v>58</v>
      </c>
      <c r="H22" s="94">
        <f t="shared" si="0"/>
        <v>58</v>
      </c>
      <c r="I22" s="96">
        <v>32</v>
      </c>
      <c r="J22" s="94">
        <f t="shared" si="1"/>
        <v>90</v>
      </c>
      <c r="K22" s="96">
        <v>0</v>
      </c>
      <c r="L22" s="96">
        <v>0</v>
      </c>
      <c r="M22" s="180">
        <f t="shared" si="2"/>
        <v>0</v>
      </c>
      <c r="N22" s="96">
        <v>0</v>
      </c>
    </row>
    <row r="23" spans="1:14" ht="12.75" customHeight="1">
      <c r="A23" s="57"/>
      <c r="B23" s="340" t="s">
        <v>18</v>
      </c>
      <c r="C23" s="341"/>
      <c r="D23" s="341"/>
      <c r="E23" s="342"/>
      <c r="F23" s="94">
        <f t="shared" ref="F23:N23" si="3">SUM(F10:F22)</f>
        <v>294</v>
      </c>
      <c r="G23" s="94">
        <f t="shared" si="3"/>
        <v>176</v>
      </c>
      <c r="H23" s="313">
        <f t="shared" si="3"/>
        <v>470</v>
      </c>
      <c r="I23" s="313">
        <f t="shared" si="3"/>
        <v>32</v>
      </c>
      <c r="J23" s="313">
        <f t="shared" si="3"/>
        <v>502</v>
      </c>
      <c r="K23" s="313">
        <f t="shared" si="3"/>
        <v>172</v>
      </c>
      <c r="L23" s="313">
        <f t="shared" si="3"/>
        <v>30</v>
      </c>
      <c r="M23" s="313">
        <f t="shared" si="3"/>
        <v>202</v>
      </c>
      <c r="N23" s="313">
        <f t="shared" si="3"/>
        <v>43</v>
      </c>
    </row>
    <row r="24" spans="1:14">
      <c r="A24" s="57"/>
      <c r="B24" s="15"/>
      <c r="C24" s="15"/>
      <c r="D24" s="22"/>
      <c r="E24" s="90">
        <v>13</v>
      </c>
      <c r="F24" s="96">
        <v>481</v>
      </c>
      <c r="G24" s="96">
        <v>0</v>
      </c>
      <c r="H24" s="313">
        <f>F24+G24</f>
        <v>481</v>
      </c>
      <c r="I24" s="447">
        <v>0</v>
      </c>
      <c r="J24" s="313">
        <f t="shared" si="1"/>
        <v>481</v>
      </c>
      <c r="K24" s="447">
        <v>200</v>
      </c>
      <c r="L24" s="447">
        <v>68</v>
      </c>
      <c r="M24" s="314">
        <f>K24+L24</f>
        <v>268</v>
      </c>
      <c r="N24" s="447">
        <v>98</v>
      </c>
    </row>
    <row r="25" spans="1:14">
      <c r="A25" s="57"/>
      <c r="B25" s="15"/>
      <c r="C25" s="15" t="s">
        <v>0</v>
      </c>
      <c r="D25" s="22"/>
      <c r="E25" s="81">
        <v>12</v>
      </c>
      <c r="F25" s="96">
        <v>6</v>
      </c>
      <c r="G25" s="96">
        <v>0</v>
      </c>
      <c r="H25" s="313">
        <f t="shared" ref="H25:H50" si="4">F25+G25</f>
        <v>6</v>
      </c>
      <c r="I25" s="447">
        <v>0</v>
      </c>
      <c r="J25" s="313">
        <f t="shared" si="1"/>
        <v>6</v>
      </c>
      <c r="K25" s="447">
        <v>0</v>
      </c>
      <c r="L25" s="447">
        <v>0</v>
      </c>
      <c r="M25" s="314">
        <f t="shared" ref="M25:M36" si="5">K25+L25</f>
        <v>0</v>
      </c>
      <c r="N25" s="447">
        <v>0</v>
      </c>
    </row>
    <row r="26" spans="1:14">
      <c r="A26" s="57"/>
      <c r="B26" s="15" t="s">
        <v>7</v>
      </c>
      <c r="C26" s="90"/>
      <c r="D26" s="22"/>
      <c r="E26" s="81">
        <v>11</v>
      </c>
      <c r="F26" s="96">
        <v>34</v>
      </c>
      <c r="G26" s="96">
        <v>0</v>
      </c>
      <c r="H26" s="313">
        <f t="shared" si="4"/>
        <v>34</v>
      </c>
      <c r="I26" s="447">
        <v>0</v>
      </c>
      <c r="J26" s="313">
        <f t="shared" si="1"/>
        <v>34</v>
      </c>
      <c r="K26" s="447">
        <v>1</v>
      </c>
      <c r="L26" s="447">
        <v>0</v>
      </c>
      <c r="M26" s="314">
        <f t="shared" si="5"/>
        <v>1</v>
      </c>
      <c r="N26" s="447">
        <v>0</v>
      </c>
    </row>
    <row r="27" spans="1:14">
      <c r="A27" s="57"/>
      <c r="B27" s="15" t="s">
        <v>8</v>
      </c>
      <c r="C27" s="15"/>
      <c r="D27" s="22" t="s">
        <v>26</v>
      </c>
      <c r="E27" s="81">
        <v>10</v>
      </c>
      <c r="F27" s="96">
        <v>45</v>
      </c>
      <c r="G27" s="96">
        <v>0</v>
      </c>
      <c r="H27" s="313">
        <f t="shared" si="4"/>
        <v>45</v>
      </c>
      <c r="I27" s="447">
        <v>0</v>
      </c>
      <c r="J27" s="313">
        <f t="shared" si="1"/>
        <v>45</v>
      </c>
      <c r="K27" s="447">
        <v>0</v>
      </c>
      <c r="L27" s="447">
        <v>0</v>
      </c>
      <c r="M27" s="314">
        <f t="shared" si="5"/>
        <v>0</v>
      </c>
      <c r="N27" s="447">
        <v>0</v>
      </c>
    </row>
    <row r="28" spans="1:14">
      <c r="A28" s="57"/>
      <c r="B28" s="15" t="s">
        <v>0</v>
      </c>
      <c r="C28" s="15"/>
      <c r="D28" s="22" t="s">
        <v>8</v>
      </c>
      <c r="E28" s="81">
        <v>9</v>
      </c>
      <c r="F28" s="96">
        <v>20</v>
      </c>
      <c r="G28" s="96">
        <v>0</v>
      </c>
      <c r="H28" s="313">
        <f t="shared" si="4"/>
        <v>20</v>
      </c>
      <c r="I28" s="447">
        <v>0</v>
      </c>
      <c r="J28" s="313">
        <f t="shared" si="1"/>
        <v>20</v>
      </c>
      <c r="K28" s="447">
        <v>0</v>
      </c>
      <c r="L28" s="447">
        <v>0</v>
      </c>
      <c r="M28" s="314">
        <f t="shared" si="5"/>
        <v>0</v>
      </c>
      <c r="N28" s="447">
        <v>0</v>
      </c>
    </row>
    <row r="29" spans="1:14">
      <c r="A29" s="57"/>
      <c r="B29" s="15" t="s">
        <v>2</v>
      </c>
      <c r="C29" s="15" t="s">
        <v>5</v>
      </c>
      <c r="D29" s="22" t="s">
        <v>27</v>
      </c>
      <c r="E29" s="81">
        <v>8</v>
      </c>
      <c r="F29" s="96">
        <v>8</v>
      </c>
      <c r="G29" s="96">
        <v>0</v>
      </c>
      <c r="H29" s="313">
        <f t="shared" si="4"/>
        <v>8</v>
      </c>
      <c r="I29" s="447">
        <v>0</v>
      </c>
      <c r="J29" s="313">
        <f t="shared" si="1"/>
        <v>8</v>
      </c>
      <c r="K29" s="447">
        <v>0</v>
      </c>
      <c r="L29" s="447">
        <v>0</v>
      </c>
      <c r="M29" s="314">
        <f t="shared" si="5"/>
        <v>0</v>
      </c>
      <c r="N29" s="447">
        <v>0</v>
      </c>
    </row>
    <row r="30" spans="1:14">
      <c r="A30" s="57"/>
      <c r="B30" s="15" t="s">
        <v>4</v>
      </c>
      <c r="C30" s="15"/>
      <c r="D30" s="22" t="s">
        <v>4</v>
      </c>
      <c r="E30" s="81">
        <v>7</v>
      </c>
      <c r="F30" s="96">
        <v>5</v>
      </c>
      <c r="G30" s="96">
        <v>0</v>
      </c>
      <c r="H30" s="313">
        <f t="shared" si="4"/>
        <v>5</v>
      </c>
      <c r="I30" s="447">
        <v>0</v>
      </c>
      <c r="J30" s="313">
        <f t="shared" si="1"/>
        <v>5</v>
      </c>
      <c r="K30" s="447">
        <v>0</v>
      </c>
      <c r="L30" s="447">
        <v>0</v>
      </c>
      <c r="M30" s="314">
        <f t="shared" si="5"/>
        <v>0</v>
      </c>
      <c r="N30" s="447">
        <v>0</v>
      </c>
    </row>
    <row r="31" spans="1:14">
      <c r="A31" s="57"/>
      <c r="B31" s="15" t="s">
        <v>0</v>
      </c>
      <c r="C31" s="15"/>
      <c r="D31" s="22" t="s">
        <v>9</v>
      </c>
      <c r="E31" s="81">
        <v>6</v>
      </c>
      <c r="F31" s="96">
        <v>14</v>
      </c>
      <c r="G31" s="96">
        <v>0</v>
      </c>
      <c r="H31" s="313">
        <f t="shared" si="4"/>
        <v>14</v>
      </c>
      <c r="I31" s="447">
        <v>0</v>
      </c>
      <c r="J31" s="313">
        <f t="shared" si="1"/>
        <v>14</v>
      </c>
      <c r="K31" s="447">
        <v>0</v>
      </c>
      <c r="L31" s="447">
        <v>0</v>
      </c>
      <c r="M31" s="314">
        <f t="shared" si="5"/>
        <v>0</v>
      </c>
      <c r="N31" s="447">
        <v>0</v>
      </c>
    </row>
    <row r="32" spans="1:14">
      <c r="A32" s="57"/>
      <c r="B32" s="15" t="s">
        <v>9</v>
      </c>
      <c r="C32" s="168"/>
      <c r="D32" s="22"/>
      <c r="E32" s="81">
        <v>5</v>
      </c>
      <c r="F32" s="96">
        <v>40</v>
      </c>
      <c r="G32" s="96">
        <v>0</v>
      </c>
      <c r="H32" s="313">
        <f t="shared" si="4"/>
        <v>40</v>
      </c>
      <c r="I32" s="447">
        <v>0</v>
      </c>
      <c r="J32" s="313">
        <f t="shared" si="1"/>
        <v>40</v>
      </c>
      <c r="K32" s="447">
        <v>0</v>
      </c>
      <c r="L32" s="447">
        <v>0</v>
      </c>
      <c r="M32" s="314">
        <f t="shared" si="5"/>
        <v>0</v>
      </c>
      <c r="N32" s="447">
        <v>0</v>
      </c>
    </row>
    <row r="33" spans="1:14">
      <c r="A33" s="57"/>
      <c r="B33" s="15"/>
      <c r="C33" s="15"/>
      <c r="D33" s="22"/>
      <c r="E33" s="81">
        <v>4</v>
      </c>
      <c r="F33" s="96">
        <v>2</v>
      </c>
      <c r="G33" s="96">
        <v>0</v>
      </c>
      <c r="H33" s="313">
        <f t="shared" si="4"/>
        <v>2</v>
      </c>
      <c r="I33" s="447">
        <v>0</v>
      </c>
      <c r="J33" s="313">
        <f t="shared" si="1"/>
        <v>2</v>
      </c>
      <c r="K33" s="447">
        <v>0</v>
      </c>
      <c r="L33" s="447">
        <v>0</v>
      </c>
      <c r="M33" s="314">
        <f t="shared" si="5"/>
        <v>0</v>
      </c>
      <c r="N33" s="447">
        <v>0</v>
      </c>
    </row>
    <row r="34" spans="1:14">
      <c r="A34" s="57"/>
      <c r="B34" s="15"/>
      <c r="C34" s="15" t="s">
        <v>1</v>
      </c>
      <c r="D34" s="22"/>
      <c r="E34" s="81">
        <v>3</v>
      </c>
      <c r="F34" s="96">
        <v>0</v>
      </c>
      <c r="G34" s="96">
        <v>67</v>
      </c>
      <c r="H34" s="313">
        <f t="shared" si="4"/>
        <v>67</v>
      </c>
      <c r="I34" s="447">
        <v>0</v>
      </c>
      <c r="J34" s="313">
        <f t="shared" si="1"/>
        <v>67</v>
      </c>
      <c r="K34" s="447">
        <v>0</v>
      </c>
      <c r="L34" s="447">
        <v>0</v>
      </c>
      <c r="M34" s="314">
        <f t="shared" si="5"/>
        <v>0</v>
      </c>
      <c r="N34" s="447">
        <v>0</v>
      </c>
    </row>
    <row r="35" spans="1:14">
      <c r="A35" s="57"/>
      <c r="B35" s="15"/>
      <c r="C35" s="15"/>
      <c r="D35" s="22"/>
      <c r="E35" s="81">
        <v>2</v>
      </c>
      <c r="F35" s="96">
        <v>0</v>
      </c>
      <c r="G35" s="96">
        <v>34</v>
      </c>
      <c r="H35" s="313">
        <f t="shared" si="4"/>
        <v>34</v>
      </c>
      <c r="I35" s="447">
        <v>0</v>
      </c>
      <c r="J35" s="313">
        <f t="shared" si="1"/>
        <v>34</v>
      </c>
      <c r="K35" s="447">
        <v>0</v>
      </c>
      <c r="L35" s="447">
        <v>0</v>
      </c>
      <c r="M35" s="314">
        <f t="shared" si="5"/>
        <v>0</v>
      </c>
      <c r="N35" s="447">
        <v>0</v>
      </c>
    </row>
    <row r="36" spans="1:14">
      <c r="A36" s="57"/>
      <c r="B36" s="90"/>
      <c r="C36" s="90"/>
      <c r="D36" s="22"/>
      <c r="E36" s="168">
        <v>1</v>
      </c>
      <c r="F36" s="96">
        <v>0</v>
      </c>
      <c r="G36" s="96">
        <v>70</v>
      </c>
      <c r="H36" s="313">
        <f t="shared" si="4"/>
        <v>70</v>
      </c>
      <c r="I36" s="447">
        <v>20</v>
      </c>
      <c r="J36" s="313">
        <f t="shared" si="1"/>
        <v>90</v>
      </c>
      <c r="K36" s="447">
        <v>0</v>
      </c>
      <c r="L36" s="447">
        <v>2</v>
      </c>
      <c r="M36" s="314">
        <f t="shared" si="5"/>
        <v>2</v>
      </c>
      <c r="N36" s="447">
        <v>4</v>
      </c>
    </row>
    <row r="37" spans="1:14" ht="12.75" customHeight="1">
      <c r="A37" s="57"/>
      <c r="B37" s="340" t="s">
        <v>19</v>
      </c>
      <c r="C37" s="341"/>
      <c r="D37" s="341"/>
      <c r="E37" s="342"/>
      <c r="F37" s="181">
        <f t="shared" ref="F37:N37" si="6">SUM(F24:F36)</f>
        <v>655</v>
      </c>
      <c r="G37" s="94">
        <f t="shared" si="6"/>
        <v>171</v>
      </c>
      <c r="H37" s="313">
        <f t="shared" si="6"/>
        <v>826</v>
      </c>
      <c r="I37" s="313">
        <f t="shared" si="6"/>
        <v>20</v>
      </c>
      <c r="J37" s="313">
        <f t="shared" si="6"/>
        <v>846</v>
      </c>
      <c r="K37" s="313">
        <f t="shared" si="6"/>
        <v>201</v>
      </c>
      <c r="L37" s="313">
        <f t="shared" si="6"/>
        <v>70</v>
      </c>
      <c r="M37" s="313">
        <f t="shared" si="6"/>
        <v>271</v>
      </c>
      <c r="N37" s="313">
        <f t="shared" si="6"/>
        <v>102</v>
      </c>
    </row>
    <row r="38" spans="1:14">
      <c r="A38" s="57"/>
      <c r="B38" s="168"/>
      <c r="C38" s="168"/>
      <c r="D38" s="91"/>
      <c r="E38" s="81">
        <v>13</v>
      </c>
      <c r="F38" s="96">
        <v>1</v>
      </c>
      <c r="G38" s="96">
        <v>0</v>
      </c>
      <c r="H38" s="313">
        <f t="shared" si="4"/>
        <v>1</v>
      </c>
      <c r="I38" s="447">
        <v>0</v>
      </c>
      <c r="J38" s="313">
        <f t="shared" si="1"/>
        <v>1</v>
      </c>
      <c r="K38" s="447">
        <v>3</v>
      </c>
      <c r="L38" s="447">
        <v>0</v>
      </c>
      <c r="M38" s="314">
        <f>K38+L38</f>
        <v>3</v>
      </c>
      <c r="N38" s="447">
        <v>0</v>
      </c>
    </row>
    <row r="39" spans="1:14">
      <c r="A39" s="57"/>
      <c r="B39" s="15" t="s">
        <v>1</v>
      </c>
      <c r="C39" s="15" t="s">
        <v>0</v>
      </c>
      <c r="D39" s="22" t="s">
        <v>21</v>
      </c>
      <c r="E39" s="81">
        <v>12</v>
      </c>
      <c r="F39" s="96">
        <v>0</v>
      </c>
      <c r="G39" s="96">
        <v>0</v>
      </c>
      <c r="H39" s="313">
        <f t="shared" si="4"/>
        <v>0</v>
      </c>
      <c r="I39" s="447">
        <v>0</v>
      </c>
      <c r="J39" s="313">
        <f t="shared" si="1"/>
        <v>0</v>
      </c>
      <c r="K39" s="447">
        <v>0</v>
      </c>
      <c r="L39" s="447">
        <v>0</v>
      </c>
      <c r="M39" s="314">
        <f t="shared" ref="M39:M50" si="7">K39+L39</f>
        <v>0</v>
      </c>
      <c r="N39" s="447">
        <v>0</v>
      </c>
    </row>
    <row r="40" spans="1:14">
      <c r="A40" s="57"/>
      <c r="B40" s="15" t="s">
        <v>10</v>
      </c>
      <c r="C40" s="15"/>
      <c r="D40" s="22" t="s">
        <v>10</v>
      </c>
      <c r="E40" s="81">
        <v>11</v>
      </c>
      <c r="F40" s="96">
        <v>0</v>
      </c>
      <c r="G40" s="96">
        <v>0</v>
      </c>
      <c r="H40" s="313">
        <f t="shared" si="4"/>
        <v>0</v>
      </c>
      <c r="I40" s="447">
        <v>0</v>
      </c>
      <c r="J40" s="313">
        <f t="shared" si="1"/>
        <v>0</v>
      </c>
      <c r="K40" s="447">
        <v>0</v>
      </c>
      <c r="L40" s="447">
        <v>0</v>
      </c>
      <c r="M40" s="314">
        <f t="shared" si="7"/>
        <v>0</v>
      </c>
      <c r="N40" s="447">
        <v>0</v>
      </c>
    </row>
    <row r="41" spans="1:14">
      <c r="A41" s="57"/>
      <c r="B41" s="15" t="s">
        <v>11</v>
      </c>
      <c r="C41" s="168"/>
      <c r="D41" s="22" t="s">
        <v>2</v>
      </c>
      <c r="E41" s="81">
        <v>10</v>
      </c>
      <c r="F41" s="96">
        <v>1</v>
      </c>
      <c r="G41" s="96">
        <v>0</v>
      </c>
      <c r="H41" s="313">
        <f t="shared" si="4"/>
        <v>1</v>
      </c>
      <c r="I41" s="447">
        <v>0</v>
      </c>
      <c r="J41" s="313">
        <f t="shared" si="1"/>
        <v>1</v>
      </c>
      <c r="K41" s="447">
        <v>0</v>
      </c>
      <c r="L41" s="447">
        <v>0</v>
      </c>
      <c r="M41" s="314">
        <f t="shared" si="7"/>
        <v>0</v>
      </c>
      <c r="N41" s="447">
        <v>0</v>
      </c>
    </row>
    <row r="42" spans="1:14">
      <c r="A42" s="57"/>
      <c r="B42" s="15" t="s">
        <v>4</v>
      </c>
      <c r="C42" s="15"/>
      <c r="D42" s="22" t="s">
        <v>27</v>
      </c>
      <c r="E42" s="81">
        <v>9</v>
      </c>
      <c r="F42" s="96">
        <v>0</v>
      </c>
      <c r="G42" s="96">
        <v>0</v>
      </c>
      <c r="H42" s="313">
        <f t="shared" si="4"/>
        <v>0</v>
      </c>
      <c r="I42" s="447">
        <v>0</v>
      </c>
      <c r="J42" s="313">
        <f t="shared" si="1"/>
        <v>0</v>
      </c>
      <c r="K42" s="447">
        <v>0</v>
      </c>
      <c r="L42" s="447">
        <v>0</v>
      </c>
      <c r="M42" s="314">
        <f t="shared" si="7"/>
        <v>0</v>
      </c>
      <c r="N42" s="447">
        <v>0</v>
      </c>
    </row>
    <row r="43" spans="1:14">
      <c r="A43" s="57"/>
      <c r="B43" s="15" t="s">
        <v>3</v>
      </c>
      <c r="C43" s="15" t="s">
        <v>5</v>
      </c>
      <c r="D43" s="22" t="s">
        <v>1</v>
      </c>
      <c r="E43" s="81">
        <v>8</v>
      </c>
      <c r="F43" s="96">
        <v>0</v>
      </c>
      <c r="G43" s="96">
        <v>0</v>
      </c>
      <c r="H43" s="313">
        <f t="shared" si="4"/>
        <v>0</v>
      </c>
      <c r="I43" s="447">
        <v>0</v>
      </c>
      <c r="J43" s="313">
        <f t="shared" si="1"/>
        <v>0</v>
      </c>
      <c r="K43" s="447">
        <v>0</v>
      </c>
      <c r="L43" s="447">
        <v>0</v>
      </c>
      <c r="M43" s="314">
        <f t="shared" si="7"/>
        <v>0</v>
      </c>
      <c r="N43" s="447">
        <v>0</v>
      </c>
    </row>
    <row r="44" spans="1:14">
      <c r="A44" s="57"/>
      <c r="B44" s="15" t="s">
        <v>4</v>
      </c>
      <c r="C44" s="15"/>
      <c r="D44" s="22" t="s">
        <v>26</v>
      </c>
      <c r="E44" s="81">
        <v>7</v>
      </c>
      <c r="F44" s="96">
        <v>0</v>
      </c>
      <c r="G44" s="96">
        <v>0</v>
      </c>
      <c r="H44" s="313">
        <f t="shared" si="4"/>
        <v>0</v>
      </c>
      <c r="I44" s="447">
        <v>0</v>
      </c>
      <c r="J44" s="313">
        <f t="shared" si="1"/>
        <v>0</v>
      </c>
      <c r="K44" s="447">
        <v>0</v>
      </c>
      <c r="L44" s="447">
        <v>0</v>
      </c>
      <c r="M44" s="314">
        <f t="shared" si="7"/>
        <v>0</v>
      </c>
      <c r="N44" s="447">
        <v>0</v>
      </c>
    </row>
    <row r="45" spans="1:14">
      <c r="A45" s="57"/>
      <c r="B45" s="15" t="s">
        <v>1</v>
      </c>
      <c r="C45" s="15"/>
      <c r="D45" s="22" t="s">
        <v>22</v>
      </c>
      <c r="E45" s="81">
        <v>6</v>
      </c>
      <c r="F45" s="96">
        <v>0</v>
      </c>
      <c r="G45" s="96">
        <v>0</v>
      </c>
      <c r="H45" s="313">
        <f t="shared" si="4"/>
        <v>0</v>
      </c>
      <c r="I45" s="447">
        <v>0</v>
      </c>
      <c r="J45" s="313">
        <f t="shared" si="1"/>
        <v>0</v>
      </c>
      <c r="K45" s="447">
        <v>0</v>
      </c>
      <c r="L45" s="447">
        <v>0</v>
      </c>
      <c r="M45" s="314">
        <f t="shared" si="7"/>
        <v>0</v>
      </c>
      <c r="N45" s="447">
        <v>0</v>
      </c>
    </row>
    <row r="46" spans="1:14">
      <c r="A46" s="57"/>
      <c r="B46" s="15" t="s">
        <v>12</v>
      </c>
      <c r="C46" s="168"/>
      <c r="D46" s="22" t="s">
        <v>2</v>
      </c>
      <c r="E46" s="81">
        <v>5</v>
      </c>
      <c r="F46" s="96">
        <v>0</v>
      </c>
      <c r="G46" s="96">
        <v>0</v>
      </c>
      <c r="H46" s="313">
        <f t="shared" si="4"/>
        <v>0</v>
      </c>
      <c r="I46" s="447">
        <v>0</v>
      </c>
      <c r="J46" s="313">
        <f t="shared" si="1"/>
        <v>0</v>
      </c>
      <c r="K46" s="447">
        <v>0</v>
      </c>
      <c r="L46" s="447">
        <v>0</v>
      </c>
      <c r="M46" s="314">
        <f t="shared" si="7"/>
        <v>0</v>
      </c>
      <c r="N46" s="447">
        <v>0</v>
      </c>
    </row>
    <row r="47" spans="1:14">
      <c r="A47" s="57"/>
      <c r="B47" s="15"/>
      <c r="C47" s="15"/>
      <c r="D47" s="22" t="s">
        <v>7</v>
      </c>
      <c r="E47" s="81">
        <v>4</v>
      </c>
      <c r="F47" s="96">
        <v>0</v>
      </c>
      <c r="G47" s="96">
        <v>0</v>
      </c>
      <c r="H47" s="313">
        <f t="shared" si="4"/>
        <v>0</v>
      </c>
      <c r="I47" s="447">
        <v>0</v>
      </c>
      <c r="J47" s="313">
        <f t="shared" si="1"/>
        <v>0</v>
      </c>
      <c r="K47" s="447">
        <v>0</v>
      </c>
      <c r="L47" s="447">
        <v>0</v>
      </c>
      <c r="M47" s="314">
        <f t="shared" si="7"/>
        <v>0</v>
      </c>
      <c r="N47" s="447">
        <v>0</v>
      </c>
    </row>
    <row r="48" spans="1:14">
      <c r="A48" s="57"/>
      <c r="B48" s="15"/>
      <c r="C48" s="15" t="s">
        <v>1</v>
      </c>
      <c r="D48" s="22" t="s">
        <v>1</v>
      </c>
      <c r="E48" s="81">
        <v>3</v>
      </c>
      <c r="F48" s="96">
        <v>0</v>
      </c>
      <c r="G48" s="96">
        <v>0</v>
      </c>
      <c r="H48" s="313">
        <f t="shared" si="4"/>
        <v>0</v>
      </c>
      <c r="I48" s="447">
        <v>0</v>
      </c>
      <c r="J48" s="313">
        <f t="shared" si="1"/>
        <v>0</v>
      </c>
      <c r="K48" s="447">
        <v>0</v>
      </c>
      <c r="L48" s="447">
        <v>0</v>
      </c>
      <c r="M48" s="314">
        <f t="shared" si="7"/>
        <v>0</v>
      </c>
      <c r="N48" s="447">
        <v>0</v>
      </c>
    </row>
    <row r="49" spans="1:14">
      <c r="A49" s="57"/>
      <c r="B49" s="15"/>
      <c r="C49" s="15"/>
      <c r="D49" s="22" t="s">
        <v>3</v>
      </c>
      <c r="E49" s="81">
        <v>2</v>
      </c>
      <c r="F49" s="96">
        <v>0</v>
      </c>
      <c r="G49" s="96">
        <v>0</v>
      </c>
      <c r="H49" s="313">
        <f t="shared" si="4"/>
        <v>0</v>
      </c>
      <c r="I49" s="447">
        <v>0</v>
      </c>
      <c r="J49" s="313">
        <f t="shared" si="1"/>
        <v>0</v>
      </c>
      <c r="K49" s="447">
        <v>0</v>
      </c>
      <c r="L49" s="447">
        <v>0</v>
      </c>
      <c r="M49" s="314">
        <f t="shared" si="7"/>
        <v>0</v>
      </c>
      <c r="N49" s="447">
        <v>0</v>
      </c>
    </row>
    <row r="50" spans="1:14">
      <c r="A50" s="57"/>
      <c r="B50" s="90"/>
      <c r="C50" s="22"/>
      <c r="D50" s="90"/>
      <c r="E50" s="168">
        <v>1</v>
      </c>
      <c r="F50" s="96">
        <v>0</v>
      </c>
      <c r="G50" s="96">
        <v>0</v>
      </c>
      <c r="H50" s="313">
        <f t="shared" si="4"/>
        <v>0</v>
      </c>
      <c r="I50" s="447">
        <v>8</v>
      </c>
      <c r="J50" s="313">
        <f t="shared" si="1"/>
        <v>8</v>
      </c>
      <c r="K50" s="447">
        <v>0</v>
      </c>
      <c r="L50" s="447">
        <v>0</v>
      </c>
      <c r="M50" s="314">
        <f t="shared" si="7"/>
        <v>0</v>
      </c>
      <c r="N50" s="447">
        <v>0</v>
      </c>
    </row>
    <row r="51" spans="1:14" ht="12.75" customHeight="1">
      <c r="B51" s="340" t="s">
        <v>20</v>
      </c>
      <c r="C51" s="341"/>
      <c r="D51" s="341"/>
      <c r="E51" s="342"/>
      <c r="F51" s="94">
        <f t="shared" ref="F51:N51" si="8">SUM(F38:F50)</f>
        <v>2</v>
      </c>
      <c r="G51" s="94">
        <f t="shared" si="8"/>
        <v>0</v>
      </c>
      <c r="H51" s="313">
        <f t="shared" si="8"/>
        <v>2</v>
      </c>
      <c r="I51" s="313">
        <f t="shared" si="8"/>
        <v>8</v>
      </c>
      <c r="J51" s="313">
        <f t="shared" si="8"/>
        <v>10</v>
      </c>
      <c r="K51" s="313">
        <f t="shared" si="8"/>
        <v>3</v>
      </c>
      <c r="L51" s="313">
        <f t="shared" si="8"/>
        <v>0</v>
      </c>
      <c r="M51" s="313">
        <f t="shared" si="8"/>
        <v>3</v>
      </c>
      <c r="N51" s="313">
        <f t="shared" si="8"/>
        <v>0</v>
      </c>
    </row>
    <row r="52" spans="1:14">
      <c r="B52" s="340" t="s">
        <v>37</v>
      </c>
      <c r="C52" s="341"/>
      <c r="D52" s="341"/>
      <c r="E52" s="342"/>
      <c r="F52" s="96">
        <v>0</v>
      </c>
      <c r="G52" s="96">
        <v>0</v>
      </c>
      <c r="H52" s="96">
        <v>0</v>
      </c>
      <c r="I52" s="96">
        <v>0</v>
      </c>
      <c r="J52" s="96">
        <v>0</v>
      </c>
      <c r="K52" s="96">
        <v>4</v>
      </c>
      <c r="L52" s="96">
        <v>3</v>
      </c>
      <c r="M52" s="96">
        <v>7</v>
      </c>
      <c r="N52" s="96">
        <v>6</v>
      </c>
    </row>
    <row r="53" spans="1:14" ht="12.75" customHeight="1">
      <c r="B53" s="387" t="s">
        <v>40</v>
      </c>
      <c r="C53" s="388"/>
      <c r="D53" s="388"/>
      <c r="E53" s="389"/>
      <c r="F53" s="104">
        <f t="shared" ref="F53:J53" si="9">+F23+F37+F51+F52</f>
        <v>951</v>
      </c>
      <c r="G53" s="104">
        <f t="shared" si="9"/>
        <v>347</v>
      </c>
      <c r="H53" s="104">
        <f t="shared" si="9"/>
        <v>1298</v>
      </c>
      <c r="I53" s="104">
        <f t="shared" si="9"/>
        <v>60</v>
      </c>
      <c r="J53" s="104">
        <f t="shared" si="9"/>
        <v>1358</v>
      </c>
      <c r="K53" s="104">
        <f>+K23+K37+K51+K52</f>
        <v>380</v>
      </c>
      <c r="L53" s="104">
        <f t="shared" ref="L53:N53" si="10">+L23+L37+L51+L52</f>
        <v>103</v>
      </c>
      <c r="M53" s="104">
        <f t="shared" si="10"/>
        <v>483</v>
      </c>
      <c r="N53" s="104">
        <f t="shared" si="10"/>
        <v>151</v>
      </c>
    </row>
    <row r="54" spans="1:14"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</row>
    <row r="55" spans="1:14">
      <c r="B55" s="6" t="s">
        <v>38</v>
      </c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</row>
  </sheetData>
  <protectedRanges>
    <protectedRange sqref="F10:G22 I10:I22 K10:L22 N10:N22 F24:G36 I24:I36 K24:L36 N24:N36 F38:G50 I38:I50 K38:L50 N38:N50 F52:N52" name="dados a serem preenchidos pelos TRTs_3"/>
    <protectedRange sqref="D2:J3 F4" name="Cabecalho_3"/>
  </protectedRanges>
  <mergeCells count="19">
    <mergeCell ref="B37:E37"/>
    <mergeCell ref="B51:E51"/>
    <mergeCell ref="B52:E52"/>
    <mergeCell ref="D2:J2"/>
    <mergeCell ref="D3:J3"/>
    <mergeCell ref="B4:E4"/>
    <mergeCell ref="B53:E53"/>
    <mergeCell ref="B5:N5"/>
    <mergeCell ref="B7:E9"/>
    <mergeCell ref="F7:J7"/>
    <mergeCell ref="K7:N7"/>
    <mergeCell ref="F8:H8"/>
    <mergeCell ref="I8:I9"/>
    <mergeCell ref="J8:J9"/>
    <mergeCell ref="K8:K9"/>
    <mergeCell ref="L8:L9"/>
    <mergeCell ref="M8:M9"/>
    <mergeCell ref="N8:N9"/>
    <mergeCell ref="B23:E23"/>
  </mergeCells>
  <pageMargins left="0.511811024" right="0.511811024" top="0.78740157499999996" bottom="0.78740157499999996" header="0.31496062000000002" footer="0.31496062000000002"/>
  <ignoredErrors>
    <ignoredError sqref="H23:N51" 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workbookViewId="0"/>
  </sheetViews>
  <sheetFormatPr defaultRowHeight="12.75"/>
  <cols>
    <col min="1" max="1" width="1.7109375" customWidth="1"/>
    <col min="2" max="2" width="4.42578125" customWidth="1"/>
    <col min="3" max="4" width="4.140625" customWidth="1"/>
    <col min="5" max="5" width="6.28515625" customWidth="1"/>
    <col min="6" max="10" width="10.7109375" customWidth="1"/>
    <col min="11" max="11" width="11.42578125" bestFit="1" customWidth="1"/>
    <col min="12" max="13" width="10.7109375" customWidth="1"/>
    <col min="14" max="14" width="11.42578125" customWidth="1"/>
  </cols>
  <sheetData>
    <row r="1" spans="1:14">
      <c r="B1" s="5" t="s">
        <v>32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spans="1:14">
      <c r="B2" s="5" t="s">
        <v>34</v>
      </c>
      <c r="C2" s="6"/>
      <c r="D2" s="365" t="s">
        <v>71</v>
      </c>
      <c r="E2" s="365"/>
      <c r="F2" s="365"/>
      <c r="G2" s="365"/>
      <c r="H2" s="365"/>
      <c r="I2" s="365"/>
      <c r="J2" s="365"/>
      <c r="K2" s="6"/>
      <c r="L2" s="6"/>
      <c r="M2" s="6"/>
      <c r="N2" s="6"/>
    </row>
    <row r="3" spans="1:14">
      <c r="B3" s="5" t="s">
        <v>33</v>
      </c>
      <c r="C3" s="6"/>
      <c r="D3" s="365"/>
      <c r="E3" s="365"/>
      <c r="F3" s="365"/>
      <c r="G3" s="365"/>
      <c r="H3" s="365"/>
      <c r="I3" s="365"/>
      <c r="J3" s="365"/>
      <c r="K3" s="6"/>
      <c r="L3" s="6"/>
      <c r="M3" s="6"/>
      <c r="N3" s="6"/>
    </row>
    <row r="4" spans="1:14">
      <c r="B4" s="366" t="s">
        <v>36</v>
      </c>
      <c r="C4" s="366"/>
      <c r="D4" s="366"/>
      <c r="E4" s="366"/>
      <c r="F4" s="93">
        <v>42490</v>
      </c>
      <c r="G4" s="6"/>
      <c r="H4" s="6"/>
      <c r="I4" s="6"/>
      <c r="J4" s="6"/>
      <c r="K4" s="6"/>
      <c r="L4" s="6"/>
      <c r="M4" s="6"/>
      <c r="N4" s="6"/>
    </row>
    <row r="5" spans="1:14">
      <c r="B5" s="337" t="s">
        <v>24</v>
      </c>
      <c r="C5" s="337"/>
      <c r="D5" s="337"/>
      <c r="E5" s="337"/>
      <c r="F5" s="337"/>
      <c r="G5" s="337"/>
      <c r="H5" s="337"/>
      <c r="I5" s="337"/>
      <c r="J5" s="337"/>
      <c r="K5" s="337"/>
      <c r="L5" s="337"/>
      <c r="M5" s="337"/>
      <c r="N5" s="337"/>
    </row>
    <row r="6" spans="1:14">
      <c r="B6" s="8" t="s">
        <v>39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12.75" customHeight="1">
      <c r="B7" s="326" t="s">
        <v>41</v>
      </c>
      <c r="C7" s="326"/>
      <c r="D7" s="326"/>
      <c r="E7" s="326"/>
      <c r="F7" s="326" t="s">
        <v>35</v>
      </c>
      <c r="G7" s="326"/>
      <c r="H7" s="326"/>
      <c r="I7" s="326"/>
      <c r="J7" s="326"/>
      <c r="K7" s="326" t="s">
        <v>28</v>
      </c>
      <c r="L7" s="326"/>
      <c r="M7" s="326"/>
      <c r="N7" s="326"/>
    </row>
    <row r="8" spans="1:14" ht="12.75" customHeight="1">
      <c r="B8" s="326"/>
      <c r="C8" s="326"/>
      <c r="D8" s="326"/>
      <c r="E8" s="326"/>
      <c r="F8" s="326" t="s">
        <v>13</v>
      </c>
      <c r="G8" s="326"/>
      <c r="H8" s="326"/>
      <c r="I8" s="326" t="s">
        <v>14</v>
      </c>
      <c r="J8" s="326" t="s">
        <v>15</v>
      </c>
      <c r="K8" s="326" t="s">
        <v>30</v>
      </c>
      <c r="L8" s="326" t="s">
        <v>31</v>
      </c>
      <c r="M8" s="326" t="s">
        <v>15</v>
      </c>
      <c r="N8" s="326" t="s">
        <v>29</v>
      </c>
    </row>
    <row r="9" spans="1:14" ht="24">
      <c r="B9" s="326"/>
      <c r="C9" s="326"/>
      <c r="D9" s="326"/>
      <c r="E9" s="326"/>
      <c r="F9" s="82" t="s">
        <v>16</v>
      </c>
      <c r="G9" s="82" t="s">
        <v>17</v>
      </c>
      <c r="H9" s="82" t="s">
        <v>23</v>
      </c>
      <c r="I9" s="326"/>
      <c r="J9" s="326"/>
      <c r="K9" s="326"/>
      <c r="L9" s="326"/>
      <c r="M9" s="326"/>
      <c r="N9" s="326"/>
    </row>
    <row r="10" spans="1:14">
      <c r="A10" s="57"/>
      <c r="B10" s="168"/>
      <c r="C10" s="169"/>
      <c r="D10" s="11"/>
      <c r="E10" s="81">
        <v>13</v>
      </c>
      <c r="F10" s="12">
        <v>300</v>
      </c>
      <c r="G10" s="12"/>
      <c r="H10" s="94">
        <f>F10+G10</f>
        <v>300</v>
      </c>
      <c r="I10" s="12"/>
      <c r="J10" s="94">
        <f>H10+I10</f>
        <v>300</v>
      </c>
      <c r="K10" s="13">
        <v>220</v>
      </c>
      <c r="L10" s="13">
        <v>32</v>
      </c>
      <c r="M10" s="180">
        <f>K10+L10</f>
        <v>252</v>
      </c>
      <c r="N10" s="13">
        <v>36</v>
      </c>
    </row>
    <row r="11" spans="1:14">
      <c r="A11" s="57"/>
      <c r="B11" s="15" t="s">
        <v>1</v>
      </c>
      <c r="C11" s="88" t="s">
        <v>0</v>
      </c>
      <c r="D11" s="11"/>
      <c r="E11" s="81">
        <v>12</v>
      </c>
      <c r="F11" s="12">
        <v>15</v>
      </c>
      <c r="G11" s="12"/>
      <c r="H11" s="94">
        <f t="shared" ref="H11:H22" si="0">F11+G11</f>
        <v>15</v>
      </c>
      <c r="I11" s="12"/>
      <c r="J11" s="94">
        <f t="shared" ref="J11:J50" si="1">H11+I11</f>
        <v>15</v>
      </c>
      <c r="K11" s="13"/>
      <c r="L11" s="13"/>
      <c r="M11" s="180">
        <f t="shared" ref="M11:M22" si="2">K11+L11</f>
        <v>0</v>
      </c>
      <c r="N11" s="13"/>
    </row>
    <row r="12" spans="1:14">
      <c r="A12" s="57"/>
      <c r="B12" s="15" t="s">
        <v>2</v>
      </c>
      <c r="C12" s="89"/>
      <c r="D12" s="18" t="s">
        <v>6</v>
      </c>
      <c r="E12" s="81">
        <v>11</v>
      </c>
      <c r="F12" s="12">
        <v>107</v>
      </c>
      <c r="G12" s="12"/>
      <c r="H12" s="94">
        <f t="shared" si="0"/>
        <v>107</v>
      </c>
      <c r="I12" s="12"/>
      <c r="J12" s="94">
        <f t="shared" si="1"/>
        <v>107</v>
      </c>
      <c r="K12" s="13"/>
      <c r="L12" s="13"/>
      <c r="M12" s="180">
        <f t="shared" si="2"/>
        <v>0</v>
      </c>
      <c r="N12" s="13"/>
    </row>
    <row r="13" spans="1:14">
      <c r="A13" s="57"/>
      <c r="B13" s="15" t="s">
        <v>1</v>
      </c>
      <c r="C13" s="88"/>
      <c r="D13" s="18" t="s">
        <v>10</v>
      </c>
      <c r="E13" s="81">
        <v>10</v>
      </c>
      <c r="F13" s="12">
        <v>43</v>
      </c>
      <c r="G13" s="12"/>
      <c r="H13" s="94">
        <f t="shared" si="0"/>
        <v>43</v>
      </c>
      <c r="I13" s="12"/>
      <c r="J13" s="94">
        <f t="shared" si="1"/>
        <v>43</v>
      </c>
      <c r="K13" s="13"/>
      <c r="L13" s="13"/>
      <c r="M13" s="180">
        <f t="shared" si="2"/>
        <v>0</v>
      </c>
      <c r="N13" s="13"/>
    </row>
    <row r="14" spans="1:14">
      <c r="A14" s="57"/>
      <c r="B14" s="15" t="s">
        <v>3</v>
      </c>
      <c r="C14" s="88"/>
      <c r="D14" s="18" t="s">
        <v>25</v>
      </c>
      <c r="E14" s="81">
        <v>9</v>
      </c>
      <c r="F14" s="12">
        <v>9</v>
      </c>
      <c r="G14" s="12"/>
      <c r="H14" s="94">
        <f t="shared" si="0"/>
        <v>9</v>
      </c>
      <c r="I14" s="12"/>
      <c r="J14" s="94">
        <f t="shared" si="1"/>
        <v>9</v>
      </c>
      <c r="K14" s="13">
        <v>1</v>
      </c>
      <c r="L14" s="13"/>
      <c r="M14" s="180">
        <f t="shared" si="2"/>
        <v>1</v>
      </c>
      <c r="N14" s="13"/>
    </row>
    <row r="15" spans="1:14">
      <c r="A15" s="57"/>
      <c r="B15" s="15" t="s">
        <v>4</v>
      </c>
      <c r="C15" s="88" t="s">
        <v>5</v>
      </c>
      <c r="D15" s="18" t="s">
        <v>22</v>
      </c>
      <c r="E15" s="81">
        <v>8</v>
      </c>
      <c r="F15" s="12">
        <v>19</v>
      </c>
      <c r="G15" s="12"/>
      <c r="H15" s="94">
        <f t="shared" si="0"/>
        <v>19</v>
      </c>
      <c r="I15" s="12"/>
      <c r="J15" s="94">
        <f t="shared" si="1"/>
        <v>19</v>
      </c>
      <c r="K15" s="13">
        <v>1</v>
      </c>
      <c r="L15" s="13"/>
      <c r="M15" s="180">
        <f t="shared" si="2"/>
        <v>1</v>
      </c>
      <c r="N15" s="13"/>
    </row>
    <row r="16" spans="1:14">
      <c r="A16" s="57"/>
      <c r="B16" s="15" t="s">
        <v>6</v>
      </c>
      <c r="C16" s="88"/>
      <c r="D16" s="18" t="s">
        <v>12</v>
      </c>
      <c r="E16" s="81">
        <v>7</v>
      </c>
      <c r="F16" s="12">
        <v>102</v>
      </c>
      <c r="G16" s="12"/>
      <c r="H16" s="94">
        <f t="shared" si="0"/>
        <v>102</v>
      </c>
      <c r="I16" s="12"/>
      <c r="J16" s="94">
        <f t="shared" si="1"/>
        <v>102</v>
      </c>
      <c r="K16" s="13"/>
      <c r="L16" s="13">
        <v>1</v>
      </c>
      <c r="M16" s="180">
        <f t="shared" si="2"/>
        <v>1</v>
      </c>
      <c r="N16" s="13">
        <v>2</v>
      </c>
    </row>
    <row r="17" spans="1:14">
      <c r="A17" s="57"/>
      <c r="B17" s="15" t="s">
        <v>7</v>
      </c>
      <c r="C17" s="89"/>
      <c r="D17" s="18" t="s">
        <v>4</v>
      </c>
      <c r="E17" s="81">
        <v>6</v>
      </c>
      <c r="F17" s="12">
        <v>80</v>
      </c>
      <c r="G17" s="12"/>
      <c r="H17" s="94">
        <f t="shared" si="0"/>
        <v>80</v>
      </c>
      <c r="I17" s="12"/>
      <c r="J17" s="94">
        <f t="shared" si="1"/>
        <v>80</v>
      </c>
      <c r="K17" s="13"/>
      <c r="L17" s="13"/>
      <c r="M17" s="180">
        <f t="shared" si="2"/>
        <v>0</v>
      </c>
      <c r="N17" s="13"/>
    </row>
    <row r="18" spans="1:14">
      <c r="A18" s="57"/>
      <c r="B18" s="15" t="s">
        <v>1</v>
      </c>
      <c r="C18" s="88"/>
      <c r="D18" s="18" t="s">
        <v>9</v>
      </c>
      <c r="E18" s="81">
        <v>5</v>
      </c>
      <c r="F18" s="12">
        <v>39</v>
      </c>
      <c r="G18" s="12"/>
      <c r="H18" s="94">
        <f t="shared" si="0"/>
        <v>39</v>
      </c>
      <c r="I18" s="12"/>
      <c r="J18" s="94">
        <f t="shared" si="1"/>
        <v>39</v>
      </c>
      <c r="K18" s="13"/>
      <c r="L18" s="13"/>
      <c r="M18" s="180">
        <f t="shared" si="2"/>
        <v>0</v>
      </c>
      <c r="N18" s="13"/>
    </row>
    <row r="19" spans="1:14">
      <c r="A19" s="57"/>
      <c r="B19" s="15"/>
      <c r="C19" s="88"/>
      <c r="D19" s="18" t="s">
        <v>12</v>
      </c>
      <c r="E19" s="81">
        <v>4</v>
      </c>
      <c r="F19" s="12">
        <v>53</v>
      </c>
      <c r="G19" s="12"/>
      <c r="H19" s="94">
        <f t="shared" si="0"/>
        <v>53</v>
      </c>
      <c r="I19" s="12"/>
      <c r="J19" s="94">
        <f t="shared" si="1"/>
        <v>53</v>
      </c>
      <c r="K19" s="13"/>
      <c r="L19" s="13"/>
      <c r="M19" s="180">
        <f t="shared" si="2"/>
        <v>0</v>
      </c>
      <c r="N19" s="13"/>
    </row>
    <row r="20" spans="1:14">
      <c r="A20" s="57"/>
      <c r="B20" s="15"/>
      <c r="C20" s="88" t="s">
        <v>1</v>
      </c>
      <c r="D20" s="11"/>
      <c r="E20" s="81">
        <v>3</v>
      </c>
      <c r="F20" s="12">
        <v>0</v>
      </c>
      <c r="G20" s="12">
        <v>86</v>
      </c>
      <c r="H20" s="94">
        <f t="shared" si="0"/>
        <v>86</v>
      </c>
      <c r="I20" s="12"/>
      <c r="J20" s="94">
        <f t="shared" si="1"/>
        <v>86</v>
      </c>
      <c r="K20" s="13"/>
      <c r="L20" s="13"/>
      <c r="M20" s="180">
        <f t="shared" si="2"/>
        <v>0</v>
      </c>
      <c r="N20" s="13"/>
    </row>
    <row r="21" spans="1:14">
      <c r="A21" s="57"/>
      <c r="B21" s="15"/>
      <c r="C21" s="88"/>
      <c r="D21" s="11"/>
      <c r="E21" s="81">
        <v>2</v>
      </c>
      <c r="F21" s="12">
        <v>0</v>
      </c>
      <c r="G21" s="12">
        <v>91</v>
      </c>
      <c r="H21" s="94">
        <f t="shared" si="0"/>
        <v>91</v>
      </c>
      <c r="I21" s="12"/>
      <c r="J21" s="94">
        <f t="shared" si="1"/>
        <v>91</v>
      </c>
      <c r="K21" s="13"/>
      <c r="L21" s="13"/>
      <c r="M21" s="180">
        <f t="shared" si="2"/>
        <v>0</v>
      </c>
      <c r="N21" s="13"/>
    </row>
    <row r="22" spans="1:14">
      <c r="A22" s="57"/>
      <c r="B22" s="90"/>
      <c r="C22" s="89"/>
      <c r="D22" s="11"/>
      <c r="E22" s="168">
        <v>1</v>
      </c>
      <c r="F22" s="12">
        <v>0</v>
      </c>
      <c r="G22" s="12">
        <v>21</v>
      </c>
      <c r="H22" s="94">
        <f t="shared" si="0"/>
        <v>21</v>
      </c>
      <c r="I22" s="12">
        <v>15</v>
      </c>
      <c r="J22" s="94">
        <f t="shared" si="1"/>
        <v>36</v>
      </c>
      <c r="K22" s="13"/>
      <c r="L22" s="13"/>
      <c r="M22" s="180">
        <f t="shared" si="2"/>
        <v>0</v>
      </c>
      <c r="N22" s="13"/>
    </row>
    <row r="23" spans="1:14" ht="12.75" customHeight="1">
      <c r="A23" s="57"/>
      <c r="B23" s="340" t="s">
        <v>18</v>
      </c>
      <c r="C23" s="341"/>
      <c r="D23" s="341"/>
      <c r="E23" s="342"/>
      <c r="F23" s="94">
        <f t="shared" ref="F23:N23" si="3">SUM(F10:F22)</f>
        <v>767</v>
      </c>
      <c r="G23" s="94">
        <f t="shared" si="3"/>
        <v>198</v>
      </c>
      <c r="H23" s="313">
        <f t="shared" si="3"/>
        <v>965</v>
      </c>
      <c r="I23" s="313">
        <f t="shared" si="3"/>
        <v>15</v>
      </c>
      <c r="J23" s="313">
        <f t="shared" si="3"/>
        <v>980</v>
      </c>
      <c r="K23" s="313">
        <f t="shared" si="3"/>
        <v>222</v>
      </c>
      <c r="L23" s="313">
        <f t="shared" si="3"/>
        <v>33</v>
      </c>
      <c r="M23" s="313">
        <f t="shared" si="3"/>
        <v>255</v>
      </c>
      <c r="N23" s="313">
        <f t="shared" si="3"/>
        <v>38</v>
      </c>
    </row>
    <row r="24" spans="1:14">
      <c r="A24" s="57"/>
      <c r="B24" s="15"/>
      <c r="C24" s="15"/>
      <c r="D24" s="22"/>
      <c r="E24" s="90">
        <v>13</v>
      </c>
      <c r="F24" s="12">
        <v>714</v>
      </c>
      <c r="G24" s="12"/>
      <c r="H24" s="313">
        <f>F24+G24</f>
        <v>714</v>
      </c>
      <c r="I24" s="155"/>
      <c r="J24" s="313">
        <f t="shared" si="1"/>
        <v>714</v>
      </c>
      <c r="K24" s="157">
        <v>243</v>
      </c>
      <c r="L24" s="157">
        <v>40</v>
      </c>
      <c r="M24" s="314">
        <f>K24+L24</f>
        <v>283</v>
      </c>
      <c r="N24" s="157">
        <v>58</v>
      </c>
    </row>
    <row r="25" spans="1:14">
      <c r="A25" s="57"/>
      <c r="B25" s="15"/>
      <c r="C25" s="15" t="s">
        <v>0</v>
      </c>
      <c r="D25" s="22"/>
      <c r="E25" s="81">
        <v>12</v>
      </c>
      <c r="F25" s="12">
        <v>25</v>
      </c>
      <c r="G25" s="12"/>
      <c r="H25" s="313">
        <f t="shared" ref="H25:H50" si="4">F25+G25</f>
        <v>25</v>
      </c>
      <c r="I25" s="155"/>
      <c r="J25" s="313">
        <f t="shared" si="1"/>
        <v>25</v>
      </c>
      <c r="K25" s="157">
        <v>1</v>
      </c>
      <c r="L25" s="157"/>
      <c r="M25" s="314">
        <f t="shared" ref="M25:M36" si="5">K25+L25</f>
        <v>1</v>
      </c>
      <c r="N25" s="157"/>
    </row>
    <row r="26" spans="1:14">
      <c r="A26" s="57"/>
      <c r="B26" s="15" t="s">
        <v>7</v>
      </c>
      <c r="C26" s="90"/>
      <c r="D26" s="22"/>
      <c r="E26" s="81">
        <v>11</v>
      </c>
      <c r="F26" s="12">
        <v>161</v>
      </c>
      <c r="G26" s="12"/>
      <c r="H26" s="313">
        <f t="shared" si="4"/>
        <v>161</v>
      </c>
      <c r="I26" s="155"/>
      <c r="J26" s="313">
        <f t="shared" si="1"/>
        <v>161</v>
      </c>
      <c r="K26" s="157">
        <v>1</v>
      </c>
      <c r="L26" s="157"/>
      <c r="M26" s="314">
        <f t="shared" si="5"/>
        <v>1</v>
      </c>
      <c r="N26" s="157"/>
    </row>
    <row r="27" spans="1:14">
      <c r="A27" s="57"/>
      <c r="B27" s="15" t="s">
        <v>8</v>
      </c>
      <c r="C27" s="15"/>
      <c r="D27" s="22" t="s">
        <v>26</v>
      </c>
      <c r="E27" s="81">
        <v>10</v>
      </c>
      <c r="F27" s="12">
        <v>92</v>
      </c>
      <c r="G27" s="12"/>
      <c r="H27" s="313">
        <f t="shared" si="4"/>
        <v>92</v>
      </c>
      <c r="I27" s="155"/>
      <c r="J27" s="313">
        <f t="shared" si="1"/>
        <v>92</v>
      </c>
      <c r="K27" s="157">
        <v>3</v>
      </c>
      <c r="L27" s="157"/>
      <c r="M27" s="314">
        <f t="shared" si="5"/>
        <v>3</v>
      </c>
      <c r="N27" s="157"/>
    </row>
    <row r="28" spans="1:14">
      <c r="A28" s="57"/>
      <c r="B28" s="15" t="s">
        <v>0</v>
      </c>
      <c r="C28" s="15"/>
      <c r="D28" s="22" t="s">
        <v>8</v>
      </c>
      <c r="E28" s="81">
        <v>9</v>
      </c>
      <c r="F28" s="12">
        <v>7</v>
      </c>
      <c r="G28" s="12"/>
      <c r="H28" s="313">
        <f t="shared" si="4"/>
        <v>7</v>
      </c>
      <c r="I28" s="155"/>
      <c r="J28" s="313">
        <f t="shared" si="1"/>
        <v>7</v>
      </c>
      <c r="K28" s="157"/>
      <c r="L28" s="157"/>
      <c r="M28" s="314">
        <f t="shared" si="5"/>
        <v>0</v>
      </c>
      <c r="N28" s="157"/>
    </row>
    <row r="29" spans="1:14">
      <c r="A29" s="57"/>
      <c r="B29" s="15" t="s">
        <v>2</v>
      </c>
      <c r="C29" s="15" t="s">
        <v>5</v>
      </c>
      <c r="D29" s="22" t="s">
        <v>27</v>
      </c>
      <c r="E29" s="81">
        <v>8</v>
      </c>
      <c r="F29" s="12">
        <v>41</v>
      </c>
      <c r="G29" s="12"/>
      <c r="H29" s="313">
        <f t="shared" si="4"/>
        <v>41</v>
      </c>
      <c r="I29" s="155"/>
      <c r="J29" s="313">
        <f t="shared" si="1"/>
        <v>41</v>
      </c>
      <c r="K29" s="157">
        <v>1</v>
      </c>
      <c r="L29" s="157">
        <v>1</v>
      </c>
      <c r="M29" s="314">
        <f t="shared" si="5"/>
        <v>2</v>
      </c>
      <c r="N29" s="157">
        <v>1</v>
      </c>
    </row>
    <row r="30" spans="1:14">
      <c r="A30" s="57"/>
      <c r="B30" s="15" t="s">
        <v>4</v>
      </c>
      <c r="C30" s="15"/>
      <c r="D30" s="22" t="s">
        <v>4</v>
      </c>
      <c r="E30" s="81">
        <v>7</v>
      </c>
      <c r="F30" s="12">
        <v>103</v>
      </c>
      <c r="G30" s="12"/>
      <c r="H30" s="313">
        <f t="shared" si="4"/>
        <v>103</v>
      </c>
      <c r="I30" s="155"/>
      <c r="J30" s="313">
        <f t="shared" si="1"/>
        <v>103</v>
      </c>
      <c r="K30" s="157">
        <v>2</v>
      </c>
      <c r="L30" s="157">
        <v>1</v>
      </c>
      <c r="M30" s="314">
        <f t="shared" si="5"/>
        <v>3</v>
      </c>
      <c r="N30" s="157">
        <v>1</v>
      </c>
    </row>
    <row r="31" spans="1:14">
      <c r="A31" s="57"/>
      <c r="B31" s="15" t="s">
        <v>0</v>
      </c>
      <c r="C31" s="15"/>
      <c r="D31" s="22" t="s">
        <v>9</v>
      </c>
      <c r="E31" s="81">
        <v>6</v>
      </c>
      <c r="F31" s="12">
        <v>33</v>
      </c>
      <c r="G31" s="12"/>
      <c r="H31" s="313">
        <f t="shared" si="4"/>
        <v>33</v>
      </c>
      <c r="I31" s="155"/>
      <c r="J31" s="313">
        <f t="shared" si="1"/>
        <v>33</v>
      </c>
      <c r="K31" s="157"/>
      <c r="L31" s="157"/>
      <c r="M31" s="314">
        <f t="shared" si="5"/>
        <v>0</v>
      </c>
      <c r="N31" s="157"/>
    </row>
    <row r="32" spans="1:14">
      <c r="A32" s="57"/>
      <c r="B32" s="15" t="s">
        <v>9</v>
      </c>
      <c r="C32" s="168"/>
      <c r="D32" s="22"/>
      <c r="E32" s="81">
        <v>5</v>
      </c>
      <c r="F32" s="12">
        <v>37</v>
      </c>
      <c r="G32" s="12"/>
      <c r="H32" s="313">
        <f t="shared" si="4"/>
        <v>37</v>
      </c>
      <c r="I32" s="155"/>
      <c r="J32" s="313">
        <f t="shared" si="1"/>
        <v>37</v>
      </c>
      <c r="K32" s="157">
        <v>1</v>
      </c>
      <c r="L32" s="157">
        <v>1</v>
      </c>
      <c r="M32" s="314">
        <f t="shared" si="5"/>
        <v>2</v>
      </c>
      <c r="N32" s="157">
        <v>1</v>
      </c>
    </row>
    <row r="33" spans="1:14">
      <c r="A33" s="57"/>
      <c r="B33" s="15"/>
      <c r="C33" s="15"/>
      <c r="D33" s="22"/>
      <c r="E33" s="81">
        <v>4</v>
      </c>
      <c r="F33" s="12">
        <v>43</v>
      </c>
      <c r="G33" s="12"/>
      <c r="H33" s="313">
        <f t="shared" si="4"/>
        <v>43</v>
      </c>
      <c r="I33" s="155"/>
      <c r="J33" s="313">
        <f t="shared" si="1"/>
        <v>43</v>
      </c>
      <c r="K33" s="157"/>
      <c r="L33" s="157"/>
      <c r="M33" s="314">
        <f t="shared" si="5"/>
        <v>0</v>
      </c>
      <c r="N33" s="157"/>
    </row>
    <row r="34" spans="1:14">
      <c r="A34" s="57"/>
      <c r="B34" s="15"/>
      <c r="C34" s="15" t="s">
        <v>1</v>
      </c>
      <c r="D34" s="22"/>
      <c r="E34" s="81">
        <v>3</v>
      </c>
      <c r="F34" s="12">
        <v>0</v>
      </c>
      <c r="G34" s="12">
        <v>66</v>
      </c>
      <c r="H34" s="313">
        <f t="shared" si="4"/>
        <v>66</v>
      </c>
      <c r="I34" s="155"/>
      <c r="J34" s="313">
        <f t="shared" si="1"/>
        <v>66</v>
      </c>
      <c r="K34" s="157">
        <v>1</v>
      </c>
      <c r="L34" s="157"/>
      <c r="M34" s="314">
        <f t="shared" si="5"/>
        <v>1</v>
      </c>
      <c r="N34" s="157"/>
    </row>
    <row r="35" spans="1:14">
      <c r="A35" s="57"/>
      <c r="B35" s="15"/>
      <c r="C35" s="15"/>
      <c r="D35" s="22"/>
      <c r="E35" s="81">
        <v>2</v>
      </c>
      <c r="F35" s="12">
        <v>0</v>
      </c>
      <c r="G35" s="12">
        <v>78</v>
      </c>
      <c r="H35" s="313">
        <f t="shared" si="4"/>
        <v>78</v>
      </c>
      <c r="I35" s="155"/>
      <c r="J35" s="313">
        <f t="shared" si="1"/>
        <v>78</v>
      </c>
      <c r="K35" s="157"/>
      <c r="L35" s="157"/>
      <c r="M35" s="314">
        <f t="shared" si="5"/>
        <v>0</v>
      </c>
      <c r="N35" s="157"/>
    </row>
    <row r="36" spans="1:14">
      <c r="A36" s="57"/>
      <c r="B36" s="90"/>
      <c r="C36" s="90"/>
      <c r="D36" s="22"/>
      <c r="E36" s="168">
        <v>1</v>
      </c>
      <c r="F36" s="12">
        <v>0</v>
      </c>
      <c r="G36" s="12">
        <v>47</v>
      </c>
      <c r="H36" s="313">
        <f t="shared" si="4"/>
        <v>47</v>
      </c>
      <c r="I36" s="155">
        <v>25</v>
      </c>
      <c r="J36" s="313">
        <f t="shared" si="1"/>
        <v>72</v>
      </c>
      <c r="K36" s="157">
        <v>1</v>
      </c>
      <c r="L36" s="157">
        <v>1</v>
      </c>
      <c r="M36" s="314">
        <f t="shared" si="5"/>
        <v>2</v>
      </c>
      <c r="N36" s="157">
        <v>1</v>
      </c>
    </row>
    <row r="37" spans="1:14" ht="12.75" customHeight="1">
      <c r="A37" s="57"/>
      <c r="B37" s="340" t="s">
        <v>19</v>
      </c>
      <c r="C37" s="341"/>
      <c r="D37" s="341"/>
      <c r="E37" s="341"/>
      <c r="F37" s="181">
        <f t="shared" ref="F37:N37" si="6">SUM(F24:F36)</f>
        <v>1256</v>
      </c>
      <c r="G37" s="94">
        <f t="shared" si="6"/>
        <v>191</v>
      </c>
      <c r="H37" s="313">
        <f t="shared" si="6"/>
        <v>1447</v>
      </c>
      <c r="I37" s="313">
        <f t="shared" si="6"/>
        <v>25</v>
      </c>
      <c r="J37" s="313">
        <f t="shared" si="6"/>
        <v>1472</v>
      </c>
      <c r="K37" s="313">
        <f t="shared" si="6"/>
        <v>254</v>
      </c>
      <c r="L37" s="313">
        <f t="shared" si="6"/>
        <v>44</v>
      </c>
      <c r="M37" s="313">
        <f t="shared" si="6"/>
        <v>298</v>
      </c>
      <c r="N37" s="313">
        <f t="shared" si="6"/>
        <v>62</v>
      </c>
    </row>
    <row r="38" spans="1:14">
      <c r="A38" s="57"/>
      <c r="B38" s="168"/>
      <c r="C38" s="168"/>
      <c r="D38" s="91"/>
      <c r="E38" s="81">
        <v>13</v>
      </c>
      <c r="F38" s="12">
        <v>8</v>
      </c>
      <c r="G38" s="12"/>
      <c r="H38" s="313">
        <f t="shared" si="4"/>
        <v>8</v>
      </c>
      <c r="I38" s="155"/>
      <c r="J38" s="313">
        <f t="shared" si="1"/>
        <v>8</v>
      </c>
      <c r="K38" s="157">
        <v>1</v>
      </c>
      <c r="L38" s="157"/>
      <c r="M38" s="314">
        <f>K38+L38</f>
        <v>1</v>
      </c>
      <c r="N38" s="157"/>
    </row>
    <row r="39" spans="1:14">
      <c r="A39" s="57"/>
      <c r="B39" s="15" t="s">
        <v>1</v>
      </c>
      <c r="C39" s="15" t="s">
        <v>0</v>
      </c>
      <c r="D39" s="22" t="s">
        <v>21</v>
      </c>
      <c r="E39" s="81">
        <v>12</v>
      </c>
      <c r="F39" s="12">
        <v>1</v>
      </c>
      <c r="G39" s="12"/>
      <c r="H39" s="313">
        <f t="shared" si="4"/>
        <v>1</v>
      </c>
      <c r="I39" s="155"/>
      <c r="J39" s="313">
        <f t="shared" si="1"/>
        <v>1</v>
      </c>
      <c r="K39" s="157">
        <v>1</v>
      </c>
      <c r="L39" s="157"/>
      <c r="M39" s="314">
        <f t="shared" ref="M39:M50" si="7">K39+L39</f>
        <v>1</v>
      </c>
      <c r="N39" s="157"/>
    </row>
    <row r="40" spans="1:14">
      <c r="A40" s="57"/>
      <c r="B40" s="15" t="s">
        <v>10</v>
      </c>
      <c r="C40" s="15"/>
      <c r="D40" s="22" t="s">
        <v>10</v>
      </c>
      <c r="E40" s="81">
        <v>11</v>
      </c>
      <c r="F40" s="12">
        <v>3</v>
      </c>
      <c r="G40" s="12"/>
      <c r="H40" s="313">
        <f t="shared" si="4"/>
        <v>3</v>
      </c>
      <c r="I40" s="155"/>
      <c r="J40" s="313">
        <f t="shared" si="1"/>
        <v>3</v>
      </c>
      <c r="K40" s="157"/>
      <c r="L40" s="157"/>
      <c r="M40" s="314">
        <f t="shared" si="7"/>
        <v>0</v>
      </c>
      <c r="N40" s="157"/>
    </row>
    <row r="41" spans="1:14">
      <c r="A41" s="57"/>
      <c r="B41" s="15" t="s">
        <v>11</v>
      </c>
      <c r="C41" s="168"/>
      <c r="D41" s="22" t="s">
        <v>2</v>
      </c>
      <c r="E41" s="81">
        <v>10</v>
      </c>
      <c r="F41" s="12">
        <v>1</v>
      </c>
      <c r="G41" s="12"/>
      <c r="H41" s="313">
        <f t="shared" si="4"/>
        <v>1</v>
      </c>
      <c r="I41" s="155"/>
      <c r="J41" s="313">
        <f t="shared" si="1"/>
        <v>1</v>
      </c>
      <c r="K41" s="157"/>
      <c r="L41" s="157"/>
      <c r="M41" s="314">
        <f t="shared" si="7"/>
        <v>0</v>
      </c>
      <c r="N41" s="157"/>
    </row>
    <row r="42" spans="1:14">
      <c r="A42" s="57"/>
      <c r="B42" s="15" t="s">
        <v>4</v>
      </c>
      <c r="C42" s="15"/>
      <c r="D42" s="22" t="s">
        <v>27</v>
      </c>
      <c r="E42" s="81">
        <v>9</v>
      </c>
      <c r="F42" s="12"/>
      <c r="G42" s="12"/>
      <c r="H42" s="313">
        <f t="shared" si="4"/>
        <v>0</v>
      </c>
      <c r="I42" s="155"/>
      <c r="J42" s="313">
        <f t="shared" si="1"/>
        <v>0</v>
      </c>
      <c r="K42" s="157"/>
      <c r="L42" s="157"/>
      <c r="M42" s="314">
        <f t="shared" si="7"/>
        <v>0</v>
      </c>
      <c r="N42" s="157"/>
    </row>
    <row r="43" spans="1:14">
      <c r="A43" s="57"/>
      <c r="B43" s="15" t="s">
        <v>3</v>
      </c>
      <c r="C43" s="15" t="s">
        <v>5</v>
      </c>
      <c r="D43" s="22" t="s">
        <v>1</v>
      </c>
      <c r="E43" s="81">
        <v>8</v>
      </c>
      <c r="F43" s="12"/>
      <c r="G43" s="12"/>
      <c r="H43" s="313">
        <f t="shared" si="4"/>
        <v>0</v>
      </c>
      <c r="I43" s="155"/>
      <c r="J43" s="313">
        <f t="shared" si="1"/>
        <v>0</v>
      </c>
      <c r="K43" s="157"/>
      <c r="L43" s="157"/>
      <c r="M43" s="314">
        <f t="shared" si="7"/>
        <v>0</v>
      </c>
      <c r="N43" s="157"/>
    </row>
    <row r="44" spans="1:14">
      <c r="A44" s="57"/>
      <c r="B44" s="15" t="s">
        <v>4</v>
      </c>
      <c r="C44" s="15"/>
      <c r="D44" s="22" t="s">
        <v>26</v>
      </c>
      <c r="E44" s="81">
        <v>7</v>
      </c>
      <c r="F44" s="12"/>
      <c r="G44" s="12"/>
      <c r="H44" s="313">
        <f t="shared" si="4"/>
        <v>0</v>
      </c>
      <c r="I44" s="155"/>
      <c r="J44" s="313">
        <f t="shared" si="1"/>
        <v>0</v>
      </c>
      <c r="K44" s="157"/>
      <c r="L44" s="157"/>
      <c r="M44" s="314">
        <f t="shared" si="7"/>
        <v>0</v>
      </c>
      <c r="N44" s="157"/>
    </row>
    <row r="45" spans="1:14">
      <c r="A45" s="57"/>
      <c r="B45" s="15" t="s">
        <v>1</v>
      </c>
      <c r="C45" s="15"/>
      <c r="D45" s="22" t="s">
        <v>22</v>
      </c>
      <c r="E45" s="81">
        <v>6</v>
      </c>
      <c r="F45" s="12"/>
      <c r="G45" s="12"/>
      <c r="H45" s="313">
        <f t="shared" si="4"/>
        <v>0</v>
      </c>
      <c r="I45" s="155"/>
      <c r="J45" s="313">
        <f t="shared" si="1"/>
        <v>0</v>
      </c>
      <c r="K45" s="157"/>
      <c r="L45" s="157"/>
      <c r="M45" s="314">
        <f t="shared" si="7"/>
        <v>0</v>
      </c>
      <c r="N45" s="157"/>
    </row>
    <row r="46" spans="1:14">
      <c r="A46" s="57"/>
      <c r="B46" s="15" t="s">
        <v>12</v>
      </c>
      <c r="C46" s="168"/>
      <c r="D46" s="22" t="s">
        <v>2</v>
      </c>
      <c r="E46" s="81">
        <v>5</v>
      </c>
      <c r="F46" s="12"/>
      <c r="G46" s="12"/>
      <c r="H46" s="313">
        <f t="shared" si="4"/>
        <v>0</v>
      </c>
      <c r="I46" s="155"/>
      <c r="J46" s="313">
        <f t="shared" si="1"/>
        <v>0</v>
      </c>
      <c r="K46" s="157"/>
      <c r="L46" s="157"/>
      <c r="M46" s="314">
        <f t="shared" si="7"/>
        <v>0</v>
      </c>
      <c r="N46" s="157"/>
    </row>
    <row r="47" spans="1:14">
      <c r="A47" s="57"/>
      <c r="B47" s="15"/>
      <c r="C47" s="15"/>
      <c r="D47" s="22" t="s">
        <v>7</v>
      </c>
      <c r="E47" s="81">
        <v>4</v>
      </c>
      <c r="F47" s="12"/>
      <c r="G47" s="12"/>
      <c r="H47" s="313">
        <f t="shared" si="4"/>
        <v>0</v>
      </c>
      <c r="I47" s="155"/>
      <c r="J47" s="313">
        <f t="shared" si="1"/>
        <v>0</v>
      </c>
      <c r="K47" s="157"/>
      <c r="L47" s="157"/>
      <c r="M47" s="314">
        <f t="shared" si="7"/>
        <v>0</v>
      </c>
      <c r="N47" s="157"/>
    </row>
    <row r="48" spans="1:14">
      <c r="A48" s="57"/>
      <c r="B48" s="15"/>
      <c r="C48" s="15" t="s">
        <v>1</v>
      </c>
      <c r="D48" s="22" t="s">
        <v>1</v>
      </c>
      <c r="E48" s="81">
        <v>3</v>
      </c>
      <c r="F48" s="12"/>
      <c r="G48" s="12"/>
      <c r="H48" s="313">
        <f t="shared" si="4"/>
        <v>0</v>
      </c>
      <c r="I48" s="155"/>
      <c r="J48" s="313">
        <f t="shared" si="1"/>
        <v>0</v>
      </c>
      <c r="K48" s="157"/>
      <c r="L48" s="157"/>
      <c r="M48" s="314">
        <f t="shared" si="7"/>
        <v>0</v>
      </c>
      <c r="N48" s="157"/>
    </row>
    <row r="49" spans="1:14">
      <c r="A49" s="57"/>
      <c r="B49" s="15"/>
      <c r="C49" s="15"/>
      <c r="D49" s="22" t="s">
        <v>3</v>
      </c>
      <c r="E49" s="81">
        <v>2</v>
      </c>
      <c r="F49" s="12"/>
      <c r="G49" s="12"/>
      <c r="H49" s="313">
        <f t="shared" si="4"/>
        <v>0</v>
      </c>
      <c r="I49" s="155"/>
      <c r="J49" s="313">
        <f t="shared" si="1"/>
        <v>0</v>
      </c>
      <c r="K49" s="157"/>
      <c r="L49" s="157"/>
      <c r="M49" s="314">
        <f t="shared" si="7"/>
        <v>0</v>
      </c>
      <c r="N49" s="157"/>
    </row>
    <row r="50" spans="1:14">
      <c r="A50" s="57"/>
      <c r="B50" s="90"/>
      <c r="C50" s="22"/>
      <c r="D50" s="90"/>
      <c r="E50" s="168">
        <v>1</v>
      </c>
      <c r="F50" s="162"/>
      <c r="G50" s="162"/>
      <c r="H50" s="313">
        <f t="shared" si="4"/>
        <v>0</v>
      </c>
      <c r="I50" s="155">
        <v>13</v>
      </c>
      <c r="J50" s="313">
        <f t="shared" si="1"/>
        <v>13</v>
      </c>
      <c r="K50" s="157"/>
      <c r="L50" s="157"/>
      <c r="M50" s="314">
        <f t="shared" si="7"/>
        <v>0</v>
      </c>
      <c r="N50" s="157"/>
    </row>
    <row r="51" spans="1:14" ht="12.75" customHeight="1">
      <c r="B51" s="364" t="s">
        <v>20</v>
      </c>
      <c r="C51" s="364"/>
      <c r="D51" s="364"/>
      <c r="E51" s="364"/>
      <c r="F51" s="94">
        <f t="shared" ref="F51:N51" si="8">SUM(F38:F50)</f>
        <v>13</v>
      </c>
      <c r="G51" s="94">
        <f t="shared" si="8"/>
        <v>0</v>
      </c>
      <c r="H51" s="313">
        <f t="shared" si="8"/>
        <v>13</v>
      </c>
      <c r="I51" s="313">
        <f t="shared" si="8"/>
        <v>13</v>
      </c>
      <c r="J51" s="313">
        <f t="shared" si="8"/>
        <v>26</v>
      </c>
      <c r="K51" s="313">
        <f t="shared" si="8"/>
        <v>2</v>
      </c>
      <c r="L51" s="313">
        <f t="shared" si="8"/>
        <v>0</v>
      </c>
      <c r="M51" s="313">
        <f t="shared" si="8"/>
        <v>2</v>
      </c>
      <c r="N51" s="313">
        <f t="shared" si="8"/>
        <v>0</v>
      </c>
    </row>
    <row r="52" spans="1:14">
      <c r="B52" s="340" t="s">
        <v>37</v>
      </c>
      <c r="C52" s="341"/>
      <c r="D52" s="341"/>
      <c r="E52" s="342"/>
      <c r="F52" s="12"/>
      <c r="G52" s="12"/>
      <c r="H52" s="155"/>
      <c r="I52" s="155"/>
      <c r="J52" s="155"/>
      <c r="K52" s="155">
        <v>1</v>
      </c>
      <c r="L52" s="155">
        <v>4</v>
      </c>
      <c r="M52" s="155">
        <f>SUM(K52:L52)</f>
        <v>5</v>
      </c>
      <c r="N52" s="155">
        <v>7</v>
      </c>
    </row>
    <row r="53" spans="1:14" ht="12.75" customHeight="1">
      <c r="B53" s="367" t="s">
        <v>40</v>
      </c>
      <c r="C53" s="367"/>
      <c r="D53" s="367"/>
      <c r="E53" s="367"/>
      <c r="F53" s="104">
        <f t="shared" ref="F53:J53" si="9">+F23+F37+F51+F52</f>
        <v>2036</v>
      </c>
      <c r="G53" s="104">
        <f t="shared" si="9"/>
        <v>389</v>
      </c>
      <c r="H53" s="448">
        <f t="shared" si="9"/>
        <v>2425</v>
      </c>
      <c r="I53" s="448">
        <f t="shared" si="9"/>
        <v>53</v>
      </c>
      <c r="J53" s="448">
        <f t="shared" si="9"/>
        <v>2478</v>
      </c>
      <c r="K53" s="448">
        <f>+K23+K37+K51+K52</f>
        <v>479</v>
      </c>
      <c r="L53" s="448">
        <f t="shared" ref="L53:N53" si="10">+L23+L37+L51+L52</f>
        <v>81</v>
      </c>
      <c r="M53" s="448">
        <f t="shared" si="10"/>
        <v>560</v>
      </c>
      <c r="N53" s="448">
        <f t="shared" si="10"/>
        <v>107</v>
      </c>
    </row>
    <row r="54" spans="1:14"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</row>
    <row r="55" spans="1:14">
      <c r="B55" s="6" t="s">
        <v>38</v>
      </c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</row>
  </sheetData>
  <protectedRanges>
    <protectedRange sqref="F10:G22 I10:I22 K10:L22 N10:N22 F24:G36 I24:I36 K24:L36 N24:N36 F38:G50 I38:I50 K38:L50 N38:N50 F52:N52" name="dados a serem preenchidos pelos TRTs"/>
    <protectedRange sqref="D2:J3 F4" name="Cabecalho"/>
  </protectedRanges>
  <mergeCells count="19">
    <mergeCell ref="B37:E37"/>
    <mergeCell ref="B51:E51"/>
    <mergeCell ref="B52:E52"/>
    <mergeCell ref="D2:J2"/>
    <mergeCell ref="D3:J3"/>
    <mergeCell ref="B4:E4"/>
    <mergeCell ref="B53:E53"/>
    <mergeCell ref="B5:N5"/>
    <mergeCell ref="B7:E9"/>
    <mergeCell ref="F7:J7"/>
    <mergeCell ref="K7:N7"/>
    <mergeCell ref="F8:H8"/>
    <mergeCell ref="I8:I9"/>
    <mergeCell ref="J8:J9"/>
    <mergeCell ref="K8:K9"/>
    <mergeCell ref="L8:L9"/>
    <mergeCell ref="M8:M9"/>
    <mergeCell ref="N8:N9"/>
    <mergeCell ref="B23:E23"/>
  </mergeCells>
  <pageMargins left="0.511811024" right="0.511811024" top="0.78740157499999996" bottom="0.78740157499999996" header="0.31496062000000002" footer="0.31496062000000002"/>
  <ignoredErrors>
    <ignoredError sqref="H23:N53" 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workbookViewId="0"/>
  </sheetViews>
  <sheetFormatPr defaultRowHeight="12.75"/>
  <cols>
    <col min="1" max="1" width="1.7109375" customWidth="1"/>
    <col min="2" max="2" width="4.42578125" customWidth="1"/>
    <col min="3" max="4" width="4.140625" customWidth="1"/>
    <col min="5" max="5" width="6.28515625" customWidth="1"/>
    <col min="6" max="10" width="10.7109375" customWidth="1"/>
    <col min="11" max="11" width="11.42578125" bestFit="1" customWidth="1"/>
    <col min="12" max="13" width="10.7109375" customWidth="1"/>
    <col min="14" max="14" width="11.42578125" customWidth="1"/>
  </cols>
  <sheetData>
    <row r="1" spans="1:14">
      <c r="B1" s="5" t="s">
        <v>32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spans="1:14">
      <c r="B2" s="5" t="s">
        <v>34</v>
      </c>
      <c r="C2" s="6"/>
      <c r="D2" s="365" t="s">
        <v>52</v>
      </c>
      <c r="E2" s="365"/>
      <c r="F2" s="365"/>
      <c r="G2" s="365"/>
      <c r="H2" s="365"/>
      <c r="I2" s="365"/>
      <c r="J2" s="365"/>
      <c r="K2" s="6"/>
      <c r="L2" s="6"/>
      <c r="M2" s="6"/>
      <c r="N2" s="6"/>
    </row>
    <row r="3" spans="1:14">
      <c r="B3" s="5" t="s">
        <v>33</v>
      </c>
      <c r="C3" s="6"/>
      <c r="D3" s="365" t="s">
        <v>53</v>
      </c>
      <c r="E3" s="365"/>
      <c r="F3" s="365"/>
      <c r="G3" s="365"/>
      <c r="H3" s="365"/>
      <c r="I3" s="365"/>
      <c r="J3" s="365"/>
      <c r="K3" s="6"/>
      <c r="L3" s="6"/>
      <c r="M3" s="6"/>
      <c r="N3" s="6"/>
    </row>
    <row r="4" spans="1:14">
      <c r="B4" s="366" t="s">
        <v>36</v>
      </c>
      <c r="C4" s="366"/>
      <c r="D4" s="366"/>
      <c r="E4" s="366"/>
      <c r="F4" s="93">
        <v>42490</v>
      </c>
      <c r="G4" s="6"/>
      <c r="H4" s="6"/>
      <c r="I4" s="6"/>
      <c r="J4" s="6"/>
      <c r="K4" s="6"/>
      <c r="L4" s="6"/>
      <c r="M4" s="6"/>
      <c r="N4" s="6"/>
    </row>
    <row r="5" spans="1:14">
      <c r="B5" s="337" t="s">
        <v>24</v>
      </c>
      <c r="C5" s="337"/>
      <c r="D5" s="337"/>
      <c r="E5" s="337"/>
      <c r="F5" s="337"/>
      <c r="G5" s="337"/>
      <c r="H5" s="337"/>
      <c r="I5" s="337"/>
      <c r="J5" s="337"/>
      <c r="K5" s="337"/>
      <c r="L5" s="337"/>
      <c r="M5" s="337"/>
      <c r="N5" s="337"/>
    </row>
    <row r="6" spans="1:14">
      <c r="B6" s="8" t="s">
        <v>39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12.75" customHeight="1">
      <c r="B7" s="326" t="s">
        <v>41</v>
      </c>
      <c r="C7" s="326"/>
      <c r="D7" s="326"/>
      <c r="E7" s="326"/>
      <c r="F7" s="326" t="s">
        <v>35</v>
      </c>
      <c r="G7" s="326"/>
      <c r="H7" s="326"/>
      <c r="I7" s="326"/>
      <c r="J7" s="326"/>
      <c r="K7" s="326" t="s">
        <v>28</v>
      </c>
      <c r="L7" s="326"/>
      <c r="M7" s="326"/>
      <c r="N7" s="326"/>
    </row>
    <row r="8" spans="1:14" ht="12.75" customHeight="1">
      <c r="B8" s="326"/>
      <c r="C8" s="326"/>
      <c r="D8" s="326"/>
      <c r="E8" s="326"/>
      <c r="F8" s="326" t="s">
        <v>13</v>
      </c>
      <c r="G8" s="326"/>
      <c r="H8" s="326"/>
      <c r="I8" s="326" t="s">
        <v>14</v>
      </c>
      <c r="J8" s="326" t="s">
        <v>15</v>
      </c>
      <c r="K8" s="326" t="s">
        <v>30</v>
      </c>
      <c r="L8" s="326" t="s">
        <v>31</v>
      </c>
      <c r="M8" s="326" t="s">
        <v>15</v>
      </c>
      <c r="N8" s="326" t="s">
        <v>29</v>
      </c>
    </row>
    <row r="9" spans="1:14" ht="24">
      <c r="B9" s="326"/>
      <c r="C9" s="326"/>
      <c r="D9" s="326"/>
      <c r="E9" s="326"/>
      <c r="F9" s="82" t="s">
        <v>16</v>
      </c>
      <c r="G9" s="82" t="s">
        <v>17</v>
      </c>
      <c r="H9" s="82" t="s">
        <v>23</v>
      </c>
      <c r="I9" s="326"/>
      <c r="J9" s="326"/>
      <c r="K9" s="326"/>
      <c r="L9" s="326"/>
      <c r="M9" s="326"/>
      <c r="N9" s="326"/>
    </row>
    <row r="10" spans="1:14">
      <c r="A10" s="57"/>
      <c r="B10" s="168"/>
      <c r="C10" s="169"/>
      <c r="D10" s="11"/>
      <c r="E10" s="81">
        <v>13</v>
      </c>
      <c r="F10" s="185">
        <v>281</v>
      </c>
      <c r="G10" s="185">
        <v>12</v>
      </c>
      <c r="H10" s="186">
        <f>F10+G10</f>
        <v>293</v>
      </c>
      <c r="I10" s="187"/>
      <c r="J10" s="186">
        <f>H10+I10</f>
        <v>293</v>
      </c>
      <c r="K10" s="188">
        <v>259</v>
      </c>
      <c r="L10" s="189">
        <v>30</v>
      </c>
      <c r="M10" s="190">
        <f>K10+L10</f>
        <v>289</v>
      </c>
      <c r="N10" s="189">
        <v>34</v>
      </c>
    </row>
    <row r="11" spans="1:14">
      <c r="A11" s="57"/>
      <c r="B11" s="15" t="s">
        <v>1</v>
      </c>
      <c r="C11" s="88" t="s">
        <v>0</v>
      </c>
      <c r="D11" s="11"/>
      <c r="E11" s="81">
        <v>12</v>
      </c>
      <c r="F11" s="185">
        <v>7</v>
      </c>
      <c r="G11" s="185"/>
      <c r="H11" s="186">
        <f t="shared" ref="H11:H22" si="0">F11+G11</f>
        <v>7</v>
      </c>
      <c r="I11" s="187"/>
      <c r="J11" s="186">
        <f t="shared" ref="J11:J50" si="1">H11+I11</f>
        <v>7</v>
      </c>
      <c r="K11" s="188"/>
      <c r="L11" s="189"/>
      <c r="M11" s="190">
        <f t="shared" ref="M11:M22" si="2">K11+L11</f>
        <v>0</v>
      </c>
      <c r="N11" s="189"/>
    </row>
    <row r="12" spans="1:14">
      <c r="A12" s="57"/>
      <c r="B12" s="15" t="s">
        <v>2</v>
      </c>
      <c r="C12" s="89"/>
      <c r="D12" s="18" t="s">
        <v>6</v>
      </c>
      <c r="E12" s="81">
        <v>11</v>
      </c>
      <c r="F12" s="185">
        <v>30</v>
      </c>
      <c r="G12" s="185"/>
      <c r="H12" s="186">
        <f t="shared" si="0"/>
        <v>30</v>
      </c>
      <c r="I12" s="187"/>
      <c r="J12" s="186">
        <f t="shared" si="1"/>
        <v>30</v>
      </c>
      <c r="K12" s="188"/>
      <c r="L12" s="189"/>
      <c r="M12" s="190">
        <f t="shared" si="2"/>
        <v>0</v>
      </c>
      <c r="N12" s="189"/>
    </row>
    <row r="13" spans="1:14">
      <c r="A13" s="57"/>
      <c r="B13" s="15" t="s">
        <v>1</v>
      </c>
      <c r="C13" s="88"/>
      <c r="D13" s="18" t="s">
        <v>10</v>
      </c>
      <c r="E13" s="81">
        <v>10</v>
      </c>
      <c r="F13" s="185">
        <v>11</v>
      </c>
      <c r="G13" s="185"/>
      <c r="H13" s="186">
        <f t="shared" si="0"/>
        <v>11</v>
      </c>
      <c r="I13" s="187"/>
      <c r="J13" s="186">
        <f t="shared" si="1"/>
        <v>11</v>
      </c>
      <c r="K13" s="188"/>
      <c r="L13" s="189"/>
      <c r="M13" s="190">
        <f t="shared" si="2"/>
        <v>0</v>
      </c>
      <c r="N13" s="189"/>
    </row>
    <row r="14" spans="1:14">
      <c r="A14" s="57"/>
      <c r="B14" s="15" t="s">
        <v>3</v>
      </c>
      <c r="C14" s="88"/>
      <c r="D14" s="18" t="s">
        <v>25</v>
      </c>
      <c r="E14" s="81">
        <v>9</v>
      </c>
      <c r="F14" s="185">
        <v>6</v>
      </c>
      <c r="G14" s="185"/>
      <c r="H14" s="186">
        <f t="shared" si="0"/>
        <v>6</v>
      </c>
      <c r="I14" s="187"/>
      <c r="J14" s="186">
        <f t="shared" si="1"/>
        <v>6</v>
      </c>
      <c r="K14" s="188"/>
      <c r="L14" s="189"/>
      <c r="M14" s="190">
        <f t="shared" si="2"/>
        <v>0</v>
      </c>
      <c r="N14" s="189"/>
    </row>
    <row r="15" spans="1:14">
      <c r="A15" s="57"/>
      <c r="B15" s="15" t="s">
        <v>4</v>
      </c>
      <c r="C15" s="88" t="s">
        <v>5</v>
      </c>
      <c r="D15" s="18" t="s">
        <v>22</v>
      </c>
      <c r="E15" s="81">
        <v>8</v>
      </c>
      <c r="F15" s="185">
        <v>9</v>
      </c>
      <c r="G15" s="185"/>
      <c r="H15" s="186">
        <f t="shared" si="0"/>
        <v>9</v>
      </c>
      <c r="I15" s="187"/>
      <c r="J15" s="186">
        <f t="shared" si="1"/>
        <v>9</v>
      </c>
      <c r="K15" s="188"/>
      <c r="L15" s="189"/>
      <c r="M15" s="190">
        <f t="shared" si="2"/>
        <v>0</v>
      </c>
      <c r="N15" s="189"/>
    </row>
    <row r="16" spans="1:14">
      <c r="A16" s="57"/>
      <c r="B16" s="15" t="s">
        <v>6</v>
      </c>
      <c r="C16" s="88"/>
      <c r="D16" s="18" t="s">
        <v>12</v>
      </c>
      <c r="E16" s="81">
        <v>7</v>
      </c>
      <c r="F16" s="185">
        <v>4</v>
      </c>
      <c r="G16" s="185"/>
      <c r="H16" s="186">
        <f t="shared" si="0"/>
        <v>4</v>
      </c>
      <c r="I16" s="187"/>
      <c r="J16" s="186">
        <f t="shared" si="1"/>
        <v>4</v>
      </c>
      <c r="K16" s="188"/>
      <c r="L16" s="189"/>
      <c r="M16" s="190">
        <f t="shared" si="2"/>
        <v>0</v>
      </c>
      <c r="N16" s="189"/>
    </row>
    <row r="17" spans="1:14">
      <c r="A17" s="57"/>
      <c r="B17" s="15" t="s">
        <v>7</v>
      </c>
      <c r="C17" s="89"/>
      <c r="D17" s="18" t="s">
        <v>4</v>
      </c>
      <c r="E17" s="81">
        <v>6</v>
      </c>
      <c r="F17" s="185">
        <v>16</v>
      </c>
      <c r="G17" s="185"/>
      <c r="H17" s="186">
        <f t="shared" si="0"/>
        <v>16</v>
      </c>
      <c r="I17" s="187"/>
      <c r="J17" s="186">
        <f t="shared" si="1"/>
        <v>16</v>
      </c>
      <c r="K17" s="188"/>
      <c r="L17" s="189"/>
      <c r="M17" s="190">
        <f t="shared" si="2"/>
        <v>0</v>
      </c>
      <c r="N17" s="189"/>
    </row>
    <row r="18" spans="1:14">
      <c r="A18" s="57"/>
      <c r="B18" s="15" t="s">
        <v>1</v>
      </c>
      <c r="C18" s="88"/>
      <c r="D18" s="18" t="s">
        <v>9</v>
      </c>
      <c r="E18" s="81">
        <v>5</v>
      </c>
      <c r="F18" s="185">
        <v>15</v>
      </c>
      <c r="G18" s="185"/>
      <c r="H18" s="186">
        <f t="shared" si="0"/>
        <v>15</v>
      </c>
      <c r="I18" s="187"/>
      <c r="J18" s="186">
        <f t="shared" si="1"/>
        <v>15</v>
      </c>
      <c r="K18" s="188">
        <v>1</v>
      </c>
      <c r="L18" s="189"/>
      <c r="M18" s="190">
        <f t="shared" si="2"/>
        <v>1</v>
      </c>
      <c r="N18" s="189"/>
    </row>
    <row r="19" spans="1:14">
      <c r="A19" s="57"/>
      <c r="B19" s="15"/>
      <c r="C19" s="88"/>
      <c r="D19" s="18" t="s">
        <v>12</v>
      </c>
      <c r="E19" s="81">
        <v>4</v>
      </c>
      <c r="F19" s="185">
        <v>1</v>
      </c>
      <c r="G19" s="185"/>
      <c r="H19" s="186">
        <f t="shared" si="0"/>
        <v>1</v>
      </c>
      <c r="I19" s="187"/>
      <c r="J19" s="186">
        <f t="shared" si="1"/>
        <v>1</v>
      </c>
      <c r="K19" s="188">
        <v>1</v>
      </c>
      <c r="L19" s="189"/>
      <c r="M19" s="190">
        <f t="shared" si="2"/>
        <v>1</v>
      </c>
      <c r="N19" s="189"/>
    </row>
    <row r="20" spans="1:14">
      <c r="A20" s="57"/>
      <c r="B20" s="15"/>
      <c r="C20" s="88" t="s">
        <v>1</v>
      </c>
      <c r="D20" s="11"/>
      <c r="E20" s="81">
        <v>3</v>
      </c>
      <c r="F20" s="185">
        <v>1</v>
      </c>
      <c r="G20" s="185">
        <v>25</v>
      </c>
      <c r="H20" s="186">
        <f t="shared" si="0"/>
        <v>26</v>
      </c>
      <c r="I20" s="187"/>
      <c r="J20" s="186">
        <f t="shared" si="1"/>
        <v>26</v>
      </c>
      <c r="K20" s="189"/>
      <c r="L20" s="189"/>
      <c r="M20" s="190">
        <f t="shared" si="2"/>
        <v>0</v>
      </c>
      <c r="N20" s="189"/>
    </row>
    <row r="21" spans="1:14">
      <c r="A21" s="57"/>
      <c r="B21" s="15"/>
      <c r="C21" s="88"/>
      <c r="D21" s="11"/>
      <c r="E21" s="81">
        <v>2</v>
      </c>
      <c r="F21" s="185">
        <v>0</v>
      </c>
      <c r="G21" s="185">
        <v>18</v>
      </c>
      <c r="H21" s="186">
        <f t="shared" si="0"/>
        <v>18</v>
      </c>
      <c r="I21" s="187"/>
      <c r="J21" s="186">
        <f t="shared" si="1"/>
        <v>18</v>
      </c>
      <c r="K21" s="189"/>
      <c r="L21" s="189"/>
      <c r="M21" s="190">
        <f t="shared" si="2"/>
        <v>0</v>
      </c>
      <c r="N21" s="189"/>
    </row>
    <row r="22" spans="1:14">
      <c r="A22" s="57"/>
      <c r="B22" s="90"/>
      <c r="C22" s="89"/>
      <c r="D22" s="11"/>
      <c r="E22" s="168">
        <v>1</v>
      </c>
      <c r="F22" s="185">
        <v>0</v>
      </c>
      <c r="G22" s="185">
        <v>30</v>
      </c>
      <c r="H22" s="186">
        <f t="shared" si="0"/>
        <v>30</v>
      </c>
      <c r="I22" s="187">
        <v>12</v>
      </c>
      <c r="J22" s="186">
        <f t="shared" si="1"/>
        <v>42</v>
      </c>
      <c r="K22" s="189"/>
      <c r="L22" s="189"/>
      <c r="M22" s="190">
        <f t="shared" si="2"/>
        <v>0</v>
      </c>
      <c r="N22" s="189"/>
    </row>
    <row r="23" spans="1:14" ht="12.75" customHeight="1">
      <c r="A23" s="57"/>
      <c r="B23" s="340" t="s">
        <v>18</v>
      </c>
      <c r="C23" s="341"/>
      <c r="D23" s="341"/>
      <c r="E23" s="342"/>
      <c r="F23" s="186">
        <f t="shared" ref="F23:N23" si="3">SUM(F10:F22)</f>
        <v>381</v>
      </c>
      <c r="G23" s="186">
        <f t="shared" si="3"/>
        <v>85</v>
      </c>
      <c r="H23" s="449">
        <f t="shared" si="3"/>
        <v>466</v>
      </c>
      <c r="I23" s="449">
        <f t="shared" si="3"/>
        <v>12</v>
      </c>
      <c r="J23" s="449">
        <f t="shared" si="3"/>
        <v>478</v>
      </c>
      <c r="K23" s="449">
        <f t="shared" si="3"/>
        <v>261</v>
      </c>
      <c r="L23" s="449">
        <f t="shared" si="3"/>
        <v>30</v>
      </c>
      <c r="M23" s="449">
        <f t="shared" si="3"/>
        <v>291</v>
      </c>
      <c r="N23" s="449">
        <f t="shared" si="3"/>
        <v>34</v>
      </c>
    </row>
    <row r="24" spans="1:14">
      <c r="A24" s="57"/>
      <c r="B24" s="15"/>
      <c r="C24" s="15"/>
      <c r="D24" s="22"/>
      <c r="E24" s="90">
        <v>13</v>
      </c>
      <c r="F24" s="185">
        <v>285</v>
      </c>
      <c r="G24" s="187">
        <v>53</v>
      </c>
      <c r="H24" s="449">
        <f>F24+G24</f>
        <v>338</v>
      </c>
      <c r="I24" s="173"/>
      <c r="J24" s="449">
        <f t="shared" si="1"/>
        <v>338</v>
      </c>
      <c r="K24" s="450">
        <v>225</v>
      </c>
      <c r="L24" s="450">
        <v>31</v>
      </c>
      <c r="M24" s="451">
        <f>K24+L24</f>
        <v>256</v>
      </c>
      <c r="N24" s="450">
        <v>45</v>
      </c>
    </row>
    <row r="25" spans="1:14">
      <c r="A25" s="57"/>
      <c r="B25" s="15"/>
      <c r="C25" s="15" t="s">
        <v>0</v>
      </c>
      <c r="D25" s="22"/>
      <c r="E25" s="81">
        <v>12</v>
      </c>
      <c r="F25" s="185">
        <v>11</v>
      </c>
      <c r="G25" s="187"/>
      <c r="H25" s="449">
        <f t="shared" ref="H25:H50" si="4">F25+G25</f>
        <v>11</v>
      </c>
      <c r="I25" s="173"/>
      <c r="J25" s="449">
        <f t="shared" si="1"/>
        <v>11</v>
      </c>
      <c r="K25" s="450"/>
      <c r="L25" s="450"/>
      <c r="M25" s="451">
        <f t="shared" ref="M25:M36" si="5">K25+L25</f>
        <v>0</v>
      </c>
      <c r="N25" s="450"/>
    </row>
    <row r="26" spans="1:14">
      <c r="A26" s="57"/>
      <c r="B26" s="15" t="s">
        <v>7</v>
      </c>
      <c r="C26" s="90"/>
      <c r="D26" s="22"/>
      <c r="E26" s="81">
        <v>11</v>
      </c>
      <c r="F26" s="185">
        <v>37</v>
      </c>
      <c r="G26" s="187"/>
      <c r="H26" s="449">
        <f t="shared" si="4"/>
        <v>37</v>
      </c>
      <c r="I26" s="173"/>
      <c r="J26" s="449">
        <f t="shared" si="1"/>
        <v>37</v>
      </c>
      <c r="K26" s="450">
        <v>1</v>
      </c>
      <c r="L26" s="450"/>
      <c r="M26" s="451">
        <f t="shared" si="5"/>
        <v>1</v>
      </c>
      <c r="N26" s="450"/>
    </row>
    <row r="27" spans="1:14">
      <c r="A27" s="57"/>
      <c r="B27" s="15" t="s">
        <v>8</v>
      </c>
      <c r="C27" s="15"/>
      <c r="D27" s="22" t="s">
        <v>26</v>
      </c>
      <c r="E27" s="81">
        <v>10</v>
      </c>
      <c r="F27" s="185">
        <v>22</v>
      </c>
      <c r="G27" s="187"/>
      <c r="H27" s="449">
        <f t="shared" si="4"/>
        <v>22</v>
      </c>
      <c r="I27" s="173"/>
      <c r="J27" s="449">
        <f t="shared" si="1"/>
        <v>22</v>
      </c>
      <c r="K27" s="450"/>
      <c r="L27" s="450"/>
      <c r="M27" s="451">
        <f t="shared" si="5"/>
        <v>0</v>
      </c>
      <c r="N27" s="450"/>
    </row>
    <row r="28" spans="1:14">
      <c r="A28" s="57"/>
      <c r="B28" s="15" t="s">
        <v>0</v>
      </c>
      <c r="C28" s="15"/>
      <c r="D28" s="22" t="s">
        <v>8</v>
      </c>
      <c r="E28" s="81">
        <v>9</v>
      </c>
      <c r="F28" s="185">
        <v>14</v>
      </c>
      <c r="G28" s="187"/>
      <c r="H28" s="449">
        <f t="shared" si="4"/>
        <v>14</v>
      </c>
      <c r="I28" s="173"/>
      <c r="J28" s="449">
        <f t="shared" si="1"/>
        <v>14</v>
      </c>
      <c r="K28" s="450"/>
      <c r="L28" s="450"/>
      <c r="M28" s="451">
        <f t="shared" si="5"/>
        <v>0</v>
      </c>
      <c r="N28" s="450"/>
    </row>
    <row r="29" spans="1:14">
      <c r="A29" s="57"/>
      <c r="B29" s="15" t="s">
        <v>2</v>
      </c>
      <c r="C29" s="15" t="s">
        <v>5</v>
      </c>
      <c r="D29" s="22" t="s">
        <v>27</v>
      </c>
      <c r="E29" s="81">
        <v>8</v>
      </c>
      <c r="F29" s="185">
        <v>14</v>
      </c>
      <c r="G29" s="187"/>
      <c r="H29" s="449">
        <f t="shared" si="4"/>
        <v>14</v>
      </c>
      <c r="I29" s="173"/>
      <c r="J29" s="449">
        <f t="shared" si="1"/>
        <v>14</v>
      </c>
      <c r="K29" s="450"/>
      <c r="L29" s="450"/>
      <c r="M29" s="451">
        <f t="shared" si="5"/>
        <v>0</v>
      </c>
      <c r="N29" s="450"/>
    </row>
    <row r="30" spans="1:14">
      <c r="A30" s="57"/>
      <c r="B30" s="15" t="s">
        <v>4</v>
      </c>
      <c r="C30" s="15"/>
      <c r="D30" s="22" t="s">
        <v>4</v>
      </c>
      <c r="E30" s="81">
        <v>7</v>
      </c>
      <c r="F30" s="185">
        <v>8</v>
      </c>
      <c r="G30" s="187"/>
      <c r="H30" s="449">
        <f t="shared" si="4"/>
        <v>8</v>
      </c>
      <c r="I30" s="173"/>
      <c r="J30" s="449">
        <f t="shared" si="1"/>
        <v>8</v>
      </c>
      <c r="K30" s="450"/>
      <c r="L30" s="450">
        <v>1</v>
      </c>
      <c r="M30" s="451">
        <f t="shared" si="5"/>
        <v>1</v>
      </c>
      <c r="N30" s="450">
        <v>1</v>
      </c>
    </row>
    <row r="31" spans="1:14">
      <c r="A31" s="57"/>
      <c r="B31" s="15" t="s">
        <v>0</v>
      </c>
      <c r="C31" s="15"/>
      <c r="D31" s="22" t="s">
        <v>9</v>
      </c>
      <c r="E31" s="81">
        <v>6</v>
      </c>
      <c r="F31" s="185">
        <v>18</v>
      </c>
      <c r="G31" s="187"/>
      <c r="H31" s="449">
        <f t="shared" si="4"/>
        <v>18</v>
      </c>
      <c r="I31" s="173"/>
      <c r="J31" s="449">
        <f t="shared" si="1"/>
        <v>18</v>
      </c>
      <c r="K31" s="450"/>
      <c r="L31" s="450"/>
      <c r="M31" s="451">
        <f t="shared" si="5"/>
        <v>0</v>
      </c>
      <c r="N31" s="450"/>
    </row>
    <row r="32" spans="1:14">
      <c r="A32" s="57"/>
      <c r="B32" s="15" t="s">
        <v>9</v>
      </c>
      <c r="C32" s="168"/>
      <c r="D32" s="22"/>
      <c r="E32" s="81">
        <v>5</v>
      </c>
      <c r="F32" s="185">
        <v>21</v>
      </c>
      <c r="G32" s="185"/>
      <c r="H32" s="449">
        <f t="shared" si="4"/>
        <v>21</v>
      </c>
      <c r="I32" s="173"/>
      <c r="J32" s="449">
        <f t="shared" si="1"/>
        <v>21</v>
      </c>
      <c r="K32" s="450"/>
      <c r="L32" s="450"/>
      <c r="M32" s="451">
        <f t="shared" si="5"/>
        <v>0</v>
      </c>
      <c r="N32" s="452"/>
    </row>
    <row r="33" spans="1:14">
      <c r="A33" s="57"/>
      <c r="B33" s="15"/>
      <c r="C33" s="15"/>
      <c r="D33" s="22"/>
      <c r="E33" s="81">
        <v>4</v>
      </c>
      <c r="F33" s="187"/>
      <c r="G33" s="185"/>
      <c r="H33" s="449">
        <f t="shared" si="4"/>
        <v>0</v>
      </c>
      <c r="I33" s="173"/>
      <c r="J33" s="449">
        <f t="shared" si="1"/>
        <v>0</v>
      </c>
      <c r="K33" s="450">
        <v>1</v>
      </c>
      <c r="L33" s="450"/>
      <c r="M33" s="451">
        <f t="shared" si="5"/>
        <v>1</v>
      </c>
      <c r="N33" s="452"/>
    </row>
    <row r="34" spans="1:14">
      <c r="A34" s="57"/>
      <c r="B34" s="15"/>
      <c r="C34" s="15" t="s">
        <v>1</v>
      </c>
      <c r="D34" s="22"/>
      <c r="E34" s="81">
        <v>3</v>
      </c>
      <c r="F34" s="187"/>
      <c r="G34" s="185">
        <v>37</v>
      </c>
      <c r="H34" s="449">
        <f t="shared" si="4"/>
        <v>37</v>
      </c>
      <c r="I34" s="173"/>
      <c r="J34" s="449">
        <f t="shared" si="1"/>
        <v>37</v>
      </c>
      <c r="K34" s="450"/>
      <c r="L34" s="450"/>
      <c r="M34" s="451">
        <f t="shared" si="5"/>
        <v>0</v>
      </c>
      <c r="N34" s="452"/>
    </row>
    <row r="35" spans="1:14">
      <c r="A35" s="57"/>
      <c r="B35" s="15"/>
      <c r="C35" s="15"/>
      <c r="D35" s="22"/>
      <c r="E35" s="81">
        <v>2</v>
      </c>
      <c r="F35" s="187"/>
      <c r="G35" s="185">
        <v>52</v>
      </c>
      <c r="H35" s="449">
        <f t="shared" si="4"/>
        <v>52</v>
      </c>
      <c r="I35" s="173"/>
      <c r="J35" s="449">
        <f t="shared" si="1"/>
        <v>52</v>
      </c>
      <c r="K35" s="450"/>
      <c r="L35" s="450"/>
      <c r="M35" s="451">
        <f t="shared" si="5"/>
        <v>0</v>
      </c>
      <c r="N35" s="452"/>
    </row>
    <row r="36" spans="1:14">
      <c r="A36" s="57"/>
      <c r="B36" s="90"/>
      <c r="C36" s="90"/>
      <c r="D36" s="22"/>
      <c r="E36" s="168">
        <v>1</v>
      </c>
      <c r="F36" s="187"/>
      <c r="G36" s="185">
        <v>32</v>
      </c>
      <c r="H36" s="449">
        <f t="shared" si="4"/>
        <v>32</v>
      </c>
      <c r="I36" s="173">
        <v>27</v>
      </c>
      <c r="J36" s="449">
        <f t="shared" si="1"/>
        <v>59</v>
      </c>
      <c r="K36" s="452"/>
      <c r="L36" s="452"/>
      <c r="M36" s="451">
        <f t="shared" si="5"/>
        <v>0</v>
      </c>
      <c r="N36" s="452"/>
    </row>
    <row r="37" spans="1:14" ht="12.75" customHeight="1">
      <c r="A37" s="57"/>
      <c r="B37" s="340" t="s">
        <v>19</v>
      </c>
      <c r="C37" s="341"/>
      <c r="D37" s="341"/>
      <c r="E37" s="341"/>
      <c r="F37" s="191">
        <f t="shared" ref="F37:N37" si="6">SUM(F24:F36)</f>
        <v>430</v>
      </c>
      <c r="G37" s="186">
        <f t="shared" si="6"/>
        <v>174</v>
      </c>
      <c r="H37" s="449">
        <f t="shared" si="6"/>
        <v>604</v>
      </c>
      <c r="I37" s="449">
        <f t="shared" si="6"/>
        <v>27</v>
      </c>
      <c r="J37" s="449">
        <f t="shared" si="6"/>
        <v>631</v>
      </c>
      <c r="K37" s="449">
        <f t="shared" si="6"/>
        <v>227</v>
      </c>
      <c r="L37" s="449">
        <f t="shared" si="6"/>
        <v>32</v>
      </c>
      <c r="M37" s="449">
        <f t="shared" si="6"/>
        <v>259</v>
      </c>
      <c r="N37" s="449">
        <f t="shared" si="6"/>
        <v>46</v>
      </c>
    </row>
    <row r="38" spans="1:14">
      <c r="A38" s="57"/>
      <c r="B38" s="168"/>
      <c r="C38" s="168"/>
      <c r="D38" s="91"/>
      <c r="E38" s="81">
        <v>13</v>
      </c>
      <c r="F38" s="185">
        <v>3</v>
      </c>
      <c r="G38" s="187"/>
      <c r="H38" s="449">
        <f t="shared" si="4"/>
        <v>3</v>
      </c>
      <c r="I38" s="173"/>
      <c r="J38" s="449">
        <f t="shared" si="1"/>
        <v>3</v>
      </c>
      <c r="K38" s="452"/>
      <c r="L38" s="452"/>
      <c r="M38" s="451">
        <f>K38+L38</f>
        <v>0</v>
      </c>
      <c r="N38" s="452"/>
    </row>
    <row r="39" spans="1:14">
      <c r="A39" s="57"/>
      <c r="B39" s="15" t="s">
        <v>1</v>
      </c>
      <c r="C39" s="15" t="s">
        <v>0</v>
      </c>
      <c r="D39" s="22" t="s">
        <v>21</v>
      </c>
      <c r="E39" s="81">
        <v>12</v>
      </c>
      <c r="F39" s="185"/>
      <c r="G39" s="187"/>
      <c r="H39" s="449">
        <f t="shared" si="4"/>
        <v>0</v>
      </c>
      <c r="I39" s="173"/>
      <c r="J39" s="449">
        <f t="shared" si="1"/>
        <v>0</v>
      </c>
      <c r="K39" s="452"/>
      <c r="L39" s="452"/>
      <c r="M39" s="451">
        <f t="shared" ref="M39:M50" si="7">K39+L39</f>
        <v>0</v>
      </c>
      <c r="N39" s="452"/>
    </row>
    <row r="40" spans="1:14">
      <c r="A40" s="57"/>
      <c r="B40" s="15" t="s">
        <v>10</v>
      </c>
      <c r="C40" s="15"/>
      <c r="D40" s="22" t="s">
        <v>10</v>
      </c>
      <c r="E40" s="81">
        <v>11</v>
      </c>
      <c r="F40" s="185"/>
      <c r="G40" s="187"/>
      <c r="H40" s="449">
        <f t="shared" si="4"/>
        <v>0</v>
      </c>
      <c r="I40" s="173"/>
      <c r="J40" s="449">
        <f t="shared" si="1"/>
        <v>0</v>
      </c>
      <c r="K40" s="452"/>
      <c r="L40" s="452"/>
      <c r="M40" s="451">
        <f t="shared" si="7"/>
        <v>0</v>
      </c>
      <c r="N40" s="452"/>
    </row>
    <row r="41" spans="1:14">
      <c r="A41" s="57"/>
      <c r="B41" s="15" t="s">
        <v>11</v>
      </c>
      <c r="C41" s="168"/>
      <c r="D41" s="22" t="s">
        <v>2</v>
      </c>
      <c r="E41" s="81">
        <v>10</v>
      </c>
      <c r="F41" s="185"/>
      <c r="G41" s="187"/>
      <c r="H41" s="449">
        <f t="shared" si="4"/>
        <v>0</v>
      </c>
      <c r="I41" s="173"/>
      <c r="J41" s="449">
        <f t="shared" si="1"/>
        <v>0</v>
      </c>
      <c r="K41" s="452"/>
      <c r="L41" s="452"/>
      <c r="M41" s="451">
        <f t="shared" si="7"/>
        <v>0</v>
      </c>
      <c r="N41" s="452"/>
    </row>
    <row r="42" spans="1:14">
      <c r="A42" s="57"/>
      <c r="B42" s="15" t="s">
        <v>4</v>
      </c>
      <c r="C42" s="15"/>
      <c r="D42" s="22" t="s">
        <v>27</v>
      </c>
      <c r="E42" s="81">
        <v>9</v>
      </c>
      <c r="F42" s="185">
        <v>1</v>
      </c>
      <c r="G42" s="187"/>
      <c r="H42" s="449">
        <f t="shared" si="4"/>
        <v>1</v>
      </c>
      <c r="I42" s="173"/>
      <c r="J42" s="449">
        <f t="shared" si="1"/>
        <v>1</v>
      </c>
      <c r="K42" s="452"/>
      <c r="L42" s="452"/>
      <c r="M42" s="451">
        <f t="shared" si="7"/>
        <v>0</v>
      </c>
      <c r="N42" s="452"/>
    </row>
    <row r="43" spans="1:14">
      <c r="A43" s="57"/>
      <c r="B43" s="15" t="s">
        <v>3</v>
      </c>
      <c r="C43" s="15" t="s">
        <v>5</v>
      </c>
      <c r="D43" s="22" t="s">
        <v>1</v>
      </c>
      <c r="E43" s="81">
        <v>8</v>
      </c>
      <c r="F43" s="187"/>
      <c r="G43" s="187"/>
      <c r="H43" s="449">
        <f t="shared" si="4"/>
        <v>0</v>
      </c>
      <c r="I43" s="173"/>
      <c r="J43" s="449">
        <f t="shared" si="1"/>
        <v>0</v>
      </c>
      <c r="K43" s="452"/>
      <c r="L43" s="452"/>
      <c r="M43" s="451">
        <f t="shared" si="7"/>
        <v>0</v>
      </c>
      <c r="N43" s="452"/>
    </row>
    <row r="44" spans="1:14">
      <c r="A44" s="57"/>
      <c r="B44" s="15" t="s">
        <v>4</v>
      </c>
      <c r="C44" s="15"/>
      <c r="D44" s="22" t="s">
        <v>26</v>
      </c>
      <c r="E44" s="81">
        <v>7</v>
      </c>
      <c r="F44" s="187"/>
      <c r="G44" s="187"/>
      <c r="H44" s="449">
        <f t="shared" si="4"/>
        <v>0</v>
      </c>
      <c r="I44" s="173"/>
      <c r="J44" s="449">
        <f t="shared" si="1"/>
        <v>0</v>
      </c>
      <c r="K44" s="452"/>
      <c r="L44" s="452"/>
      <c r="M44" s="451">
        <f t="shared" si="7"/>
        <v>0</v>
      </c>
      <c r="N44" s="452"/>
    </row>
    <row r="45" spans="1:14">
      <c r="A45" s="57"/>
      <c r="B45" s="15" t="s">
        <v>1</v>
      </c>
      <c r="C45" s="15"/>
      <c r="D45" s="22" t="s">
        <v>22</v>
      </c>
      <c r="E45" s="81">
        <v>6</v>
      </c>
      <c r="F45" s="187"/>
      <c r="G45" s="187"/>
      <c r="H45" s="449">
        <f t="shared" si="4"/>
        <v>0</v>
      </c>
      <c r="I45" s="173"/>
      <c r="J45" s="449">
        <f t="shared" si="1"/>
        <v>0</v>
      </c>
      <c r="K45" s="452"/>
      <c r="L45" s="452"/>
      <c r="M45" s="451">
        <f t="shared" si="7"/>
        <v>0</v>
      </c>
      <c r="N45" s="452"/>
    </row>
    <row r="46" spans="1:14">
      <c r="A46" s="57"/>
      <c r="B46" s="15" t="s">
        <v>12</v>
      </c>
      <c r="C46" s="168"/>
      <c r="D46" s="22" t="s">
        <v>2</v>
      </c>
      <c r="E46" s="81">
        <v>5</v>
      </c>
      <c r="F46" s="187"/>
      <c r="G46" s="187"/>
      <c r="H46" s="449">
        <f t="shared" si="4"/>
        <v>0</v>
      </c>
      <c r="I46" s="173"/>
      <c r="J46" s="449">
        <f t="shared" si="1"/>
        <v>0</v>
      </c>
      <c r="K46" s="452"/>
      <c r="L46" s="452"/>
      <c r="M46" s="451">
        <f t="shared" si="7"/>
        <v>0</v>
      </c>
      <c r="N46" s="452"/>
    </row>
    <row r="47" spans="1:14">
      <c r="A47" s="57"/>
      <c r="B47" s="15"/>
      <c r="C47" s="15"/>
      <c r="D47" s="22" t="s">
        <v>7</v>
      </c>
      <c r="E47" s="81">
        <v>4</v>
      </c>
      <c r="F47" s="187"/>
      <c r="G47" s="187"/>
      <c r="H47" s="449">
        <f t="shared" si="4"/>
        <v>0</v>
      </c>
      <c r="I47" s="173"/>
      <c r="J47" s="449">
        <f t="shared" si="1"/>
        <v>0</v>
      </c>
      <c r="K47" s="452"/>
      <c r="L47" s="452"/>
      <c r="M47" s="451">
        <f t="shared" si="7"/>
        <v>0</v>
      </c>
      <c r="N47" s="452"/>
    </row>
    <row r="48" spans="1:14">
      <c r="A48" s="57"/>
      <c r="B48" s="15"/>
      <c r="C48" s="15" t="s">
        <v>1</v>
      </c>
      <c r="D48" s="22" t="s">
        <v>1</v>
      </c>
      <c r="E48" s="81">
        <v>3</v>
      </c>
      <c r="F48" s="187"/>
      <c r="G48" s="187"/>
      <c r="H48" s="449">
        <f t="shared" si="4"/>
        <v>0</v>
      </c>
      <c r="I48" s="173"/>
      <c r="J48" s="449">
        <f t="shared" si="1"/>
        <v>0</v>
      </c>
      <c r="K48" s="452"/>
      <c r="L48" s="452"/>
      <c r="M48" s="451">
        <f t="shared" si="7"/>
        <v>0</v>
      </c>
      <c r="N48" s="452"/>
    </row>
    <row r="49" spans="1:14">
      <c r="A49" s="57"/>
      <c r="B49" s="15"/>
      <c r="C49" s="15"/>
      <c r="D49" s="22" t="s">
        <v>3</v>
      </c>
      <c r="E49" s="81">
        <v>2</v>
      </c>
      <c r="F49" s="187"/>
      <c r="G49" s="187"/>
      <c r="H49" s="449">
        <f t="shared" si="4"/>
        <v>0</v>
      </c>
      <c r="I49" s="173"/>
      <c r="J49" s="449">
        <f t="shared" si="1"/>
        <v>0</v>
      </c>
      <c r="K49" s="452"/>
      <c r="L49" s="452"/>
      <c r="M49" s="451">
        <f t="shared" si="7"/>
        <v>0</v>
      </c>
      <c r="N49" s="452"/>
    </row>
    <row r="50" spans="1:14">
      <c r="A50" s="57"/>
      <c r="B50" s="90"/>
      <c r="C50" s="22"/>
      <c r="D50" s="90"/>
      <c r="E50" s="168">
        <v>1</v>
      </c>
      <c r="F50" s="175"/>
      <c r="G50" s="175"/>
      <c r="H50" s="449">
        <f t="shared" si="4"/>
        <v>0</v>
      </c>
      <c r="I50" s="173">
        <v>1</v>
      </c>
      <c r="J50" s="449">
        <f t="shared" si="1"/>
        <v>1</v>
      </c>
      <c r="K50" s="452"/>
      <c r="L50" s="452"/>
      <c r="M50" s="451">
        <f t="shared" si="7"/>
        <v>0</v>
      </c>
      <c r="N50" s="452"/>
    </row>
    <row r="51" spans="1:14" ht="12.75" customHeight="1">
      <c r="B51" s="364" t="s">
        <v>20</v>
      </c>
      <c r="C51" s="364"/>
      <c r="D51" s="364"/>
      <c r="E51" s="364"/>
      <c r="F51" s="186">
        <f t="shared" ref="F51:N51" si="8">SUM(F38:F50)</f>
        <v>4</v>
      </c>
      <c r="G51" s="186">
        <f t="shared" si="8"/>
        <v>0</v>
      </c>
      <c r="H51" s="449">
        <f t="shared" si="8"/>
        <v>4</v>
      </c>
      <c r="I51" s="449">
        <f t="shared" si="8"/>
        <v>1</v>
      </c>
      <c r="J51" s="449">
        <f t="shared" si="8"/>
        <v>5</v>
      </c>
      <c r="K51" s="449">
        <f t="shared" si="8"/>
        <v>0</v>
      </c>
      <c r="L51" s="449">
        <f t="shared" si="8"/>
        <v>0</v>
      </c>
      <c r="M51" s="449">
        <f t="shared" si="8"/>
        <v>0</v>
      </c>
      <c r="N51" s="449">
        <f t="shared" si="8"/>
        <v>0</v>
      </c>
    </row>
    <row r="52" spans="1:14">
      <c r="B52" s="340" t="s">
        <v>37</v>
      </c>
      <c r="C52" s="341"/>
      <c r="D52" s="341"/>
      <c r="E52" s="342"/>
      <c r="F52" s="187"/>
      <c r="G52" s="187"/>
      <c r="H52" s="187"/>
      <c r="I52" s="187"/>
      <c r="J52" s="187"/>
      <c r="K52" s="187"/>
      <c r="L52" s="187">
        <v>1</v>
      </c>
      <c r="M52" s="187">
        <f>SUM(K52:L52)</f>
        <v>1</v>
      </c>
      <c r="N52" s="187">
        <v>1</v>
      </c>
    </row>
    <row r="53" spans="1:14" ht="12.75" customHeight="1">
      <c r="B53" s="367" t="s">
        <v>40</v>
      </c>
      <c r="C53" s="367"/>
      <c r="D53" s="367"/>
      <c r="E53" s="367"/>
      <c r="F53" s="192">
        <f t="shared" ref="F53:J53" si="9">+F23+F37+F51+F52</f>
        <v>815</v>
      </c>
      <c r="G53" s="192">
        <f t="shared" si="9"/>
        <v>259</v>
      </c>
      <c r="H53" s="192">
        <f t="shared" si="9"/>
        <v>1074</v>
      </c>
      <c r="I53" s="192">
        <f t="shared" si="9"/>
        <v>40</v>
      </c>
      <c r="J53" s="192">
        <f t="shared" si="9"/>
        <v>1114</v>
      </c>
      <c r="K53" s="192">
        <f>+K23+K37+K51+K52</f>
        <v>488</v>
      </c>
      <c r="L53" s="192">
        <f t="shared" ref="L53:N53" si="10">+L23+L37+L51+L52</f>
        <v>63</v>
      </c>
      <c r="M53" s="192">
        <f t="shared" si="10"/>
        <v>551</v>
      </c>
      <c r="N53" s="192">
        <f t="shared" si="10"/>
        <v>81</v>
      </c>
    </row>
    <row r="54" spans="1:14"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</row>
    <row r="55" spans="1:14">
      <c r="B55" s="6" t="s">
        <v>38</v>
      </c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</row>
  </sheetData>
  <protectedRanges>
    <protectedRange sqref="F10:G22 I10:I22 K10:L22 N10:N22 F24:G36 I24:I36 K24:L36 N24:N36 F38:G50 I38:I50 K38:L50 N38:N50 F52:N52" name="dados a serem preenchidos pelos TRTs"/>
    <protectedRange sqref="D2:J3 F4" name="Cabecalho"/>
  </protectedRanges>
  <mergeCells count="19">
    <mergeCell ref="B37:E37"/>
    <mergeCell ref="B51:E51"/>
    <mergeCell ref="B52:E52"/>
    <mergeCell ref="D2:J2"/>
    <mergeCell ref="D3:J3"/>
    <mergeCell ref="B4:E4"/>
    <mergeCell ref="B53:E53"/>
    <mergeCell ref="B5:N5"/>
    <mergeCell ref="B7:E9"/>
    <mergeCell ref="F7:J7"/>
    <mergeCell ref="K7:N7"/>
    <mergeCell ref="F8:H8"/>
    <mergeCell ref="I8:I9"/>
    <mergeCell ref="J8:J9"/>
    <mergeCell ref="K8:K9"/>
    <mergeCell ref="L8:L9"/>
    <mergeCell ref="M8:M9"/>
    <mergeCell ref="N8:N9"/>
    <mergeCell ref="B23:E23"/>
  </mergeCells>
  <pageMargins left="0.511811024" right="0.511811024" top="0.78740157499999996" bottom="0.78740157499999996" header="0.31496062000000002" footer="0.31496062000000002"/>
  <ignoredErrors>
    <ignoredError sqref="H23:N51" 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workbookViewId="0"/>
  </sheetViews>
  <sheetFormatPr defaultRowHeight="12.75"/>
  <cols>
    <col min="1" max="1" width="1.7109375" customWidth="1"/>
    <col min="2" max="2" width="4.42578125" customWidth="1"/>
    <col min="3" max="4" width="4.140625" customWidth="1"/>
    <col min="5" max="5" width="6.28515625" customWidth="1"/>
    <col min="6" max="10" width="10.7109375" customWidth="1"/>
    <col min="11" max="11" width="11.42578125" bestFit="1" customWidth="1"/>
    <col min="12" max="13" width="10.7109375" customWidth="1"/>
    <col min="14" max="14" width="11.42578125" customWidth="1"/>
  </cols>
  <sheetData>
    <row r="1" spans="1:14">
      <c r="B1" s="5" t="s">
        <v>32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spans="1:14">
      <c r="B2" s="5" t="s">
        <v>34</v>
      </c>
      <c r="C2" s="6"/>
      <c r="D2" s="6" t="s">
        <v>72</v>
      </c>
      <c r="E2" s="6"/>
      <c r="F2" s="6"/>
      <c r="G2" s="6"/>
      <c r="H2" s="6"/>
      <c r="I2" s="6"/>
      <c r="J2" s="6"/>
      <c r="K2" s="6"/>
      <c r="L2" s="6"/>
      <c r="M2" s="6"/>
      <c r="N2" s="6"/>
    </row>
    <row r="3" spans="1:14">
      <c r="B3" s="5" t="s">
        <v>33</v>
      </c>
      <c r="C3" s="6"/>
      <c r="D3" s="6" t="s">
        <v>73</v>
      </c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>
      <c r="B4" s="6" t="s">
        <v>74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</row>
    <row r="5" spans="1:14">
      <c r="B5" s="337" t="s">
        <v>24</v>
      </c>
      <c r="C5" s="337"/>
      <c r="D5" s="337"/>
      <c r="E5" s="337"/>
      <c r="F5" s="337"/>
      <c r="G5" s="337"/>
      <c r="H5" s="337"/>
      <c r="I5" s="337"/>
      <c r="J5" s="337"/>
      <c r="K5" s="337"/>
      <c r="L5" s="337"/>
      <c r="M5" s="337"/>
      <c r="N5" s="337"/>
    </row>
    <row r="6" spans="1:14">
      <c r="B6" s="8" t="s">
        <v>39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12.75" customHeight="1">
      <c r="B7" s="326" t="s">
        <v>41</v>
      </c>
      <c r="C7" s="326"/>
      <c r="D7" s="326"/>
      <c r="E7" s="326"/>
      <c r="F7" s="326" t="s">
        <v>35</v>
      </c>
      <c r="G7" s="326"/>
      <c r="H7" s="326"/>
      <c r="I7" s="326"/>
      <c r="J7" s="326"/>
      <c r="K7" s="326" t="s">
        <v>28</v>
      </c>
      <c r="L7" s="326"/>
      <c r="M7" s="326"/>
      <c r="N7" s="326"/>
    </row>
    <row r="8" spans="1:14" ht="12.75" customHeight="1">
      <c r="B8" s="326"/>
      <c r="C8" s="326"/>
      <c r="D8" s="326"/>
      <c r="E8" s="326"/>
      <c r="F8" s="326" t="s">
        <v>13</v>
      </c>
      <c r="G8" s="326"/>
      <c r="H8" s="326"/>
      <c r="I8" s="326" t="s">
        <v>14</v>
      </c>
      <c r="J8" s="326" t="s">
        <v>15</v>
      </c>
      <c r="K8" s="326" t="s">
        <v>30</v>
      </c>
      <c r="L8" s="326" t="s">
        <v>31</v>
      </c>
      <c r="M8" s="326" t="s">
        <v>15</v>
      </c>
      <c r="N8" s="326" t="s">
        <v>29</v>
      </c>
    </row>
    <row r="9" spans="1:14" ht="24">
      <c r="B9" s="326"/>
      <c r="C9" s="326"/>
      <c r="D9" s="326"/>
      <c r="E9" s="326"/>
      <c r="F9" s="82" t="s">
        <v>16</v>
      </c>
      <c r="G9" s="82" t="s">
        <v>17</v>
      </c>
      <c r="H9" s="82" t="s">
        <v>23</v>
      </c>
      <c r="I9" s="326"/>
      <c r="J9" s="326"/>
      <c r="K9" s="326"/>
      <c r="L9" s="326"/>
      <c r="M9" s="326"/>
      <c r="N9" s="326"/>
    </row>
    <row r="10" spans="1:14">
      <c r="A10" s="57"/>
      <c r="B10" s="168"/>
      <c r="C10" s="169"/>
      <c r="D10" s="11"/>
      <c r="E10" s="81">
        <v>13</v>
      </c>
      <c r="F10" s="12">
        <v>172</v>
      </c>
      <c r="G10" s="12"/>
      <c r="H10" s="12">
        <f>F10+G10</f>
        <v>172</v>
      </c>
      <c r="I10" s="12"/>
      <c r="J10" s="12">
        <f>H10+I10</f>
        <v>172</v>
      </c>
      <c r="K10" s="13">
        <v>151</v>
      </c>
      <c r="L10" s="13">
        <v>23</v>
      </c>
      <c r="M10" s="171">
        <f>K10+L10</f>
        <v>174</v>
      </c>
      <c r="N10" s="13">
        <v>24</v>
      </c>
    </row>
    <row r="11" spans="1:14">
      <c r="A11" s="57"/>
      <c r="B11" s="15" t="s">
        <v>1</v>
      </c>
      <c r="C11" s="88" t="s">
        <v>0</v>
      </c>
      <c r="D11" s="11"/>
      <c r="E11" s="81">
        <v>12</v>
      </c>
      <c r="F11" s="12"/>
      <c r="G11" s="12"/>
      <c r="H11" s="12">
        <f t="shared" ref="H11:H22" si="0">F11+G11</f>
        <v>0</v>
      </c>
      <c r="I11" s="12"/>
      <c r="J11" s="12">
        <f t="shared" ref="J11:J50" si="1">H11+I11</f>
        <v>0</v>
      </c>
      <c r="K11" s="13">
        <v>3</v>
      </c>
      <c r="L11" s="13"/>
      <c r="M11" s="171">
        <f t="shared" ref="M11:M19" si="2">K11+L11</f>
        <v>3</v>
      </c>
      <c r="N11" s="13"/>
    </row>
    <row r="12" spans="1:14">
      <c r="A12" s="57"/>
      <c r="B12" s="15" t="s">
        <v>2</v>
      </c>
      <c r="C12" s="89"/>
      <c r="D12" s="18" t="s">
        <v>6</v>
      </c>
      <c r="E12" s="81">
        <v>11</v>
      </c>
      <c r="F12" s="12">
        <v>21</v>
      </c>
      <c r="G12" s="12"/>
      <c r="H12" s="12">
        <f t="shared" si="0"/>
        <v>21</v>
      </c>
      <c r="I12" s="12"/>
      <c r="J12" s="12">
        <f t="shared" si="1"/>
        <v>21</v>
      </c>
      <c r="K12" s="13">
        <v>2</v>
      </c>
      <c r="L12" s="13"/>
      <c r="M12" s="171">
        <f>K12+L12</f>
        <v>2</v>
      </c>
      <c r="N12" s="13"/>
    </row>
    <row r="13" spans="1:14">
      <c r="A13" s="57"/>
      <c r="B13" s="15" t="s">
        <v>1</v>
      </c>
      <c r="C13" s="88"/>
      <c r="D13" s="18" t="s">
        <v>10</v>
      </c>
      <c r="E13" s="81">
        <v>10</v>
      </c>
      <c r="F13" s="12">
        <v>11</v>
      </c>
      <c r="G13" s="12"/>
      <c r="H13" s="12">
        <f t="shared" si="0"/>
        <v>11</v>
      </c>
      <c r="I13" s="12"/>
      <c r="J13" s="12">
        <f t="shared" si="1"/>
        <v>11</v>
      </c>
      <c r="K13" s="13">
        <v>2</v>
      </c>
      <c r="L13" s="13"/>
      <c r="M13" s="171">
        <f t="shared" si="2"/>
        <v>2</v>
      </c>
      <c r="N13" s="13"/>
    </row>
    <row r="14" spans="1:14">
      <c r="A14" s="57"/>
      <c r="B14" s="15" t="s">
        <v>3</v>
      </c>
      <c r="C14" s="88"/>
      <c r="D14" s="18" t="s">
        <v>25</v>
      </c>
      <c r="E14" s="81">
        <v>9</v>
      </c>
      <c r="F14" s="12">
        <v>2</v>
      </c>
      <c r="G14" s="12"/>
      <c r="H14" s="12">
        <f t="shared" si="0"/>
        <v>2</v>
      </c>
      <c r="I14" s="12"/>
      <c r="J14" s="12">
        <f t="shared" si="1"/>
        <v>2</v>
      </c>
      <c r="K14" s="13">
        <v>0</v>
      </c>
      <c r="L14" s="13"/>
      <c r="M14" s="171">
        <f t="shared" si="2"/>
        <v>0</v>
      </c>
      <c r="N14" s="13"/>
    </row>
    <row r="15" spans="1:14">
      <c r="A15" s="57"/>
      <c r="B15" s="15" t="s">
        <v>4</v>
      </c>
      <c r="C15" s="88" t="s">
        <v>5</v>
      </c>
      <c r="D15" s="18" t="s">
        <v>22</v>
      </c>
      <c r="E15" s="81">
        <v>8</v>
      </c>
      <c r="F15" s="12">
        <v>8</v>
      </c>
      <c r="G15" s="12"/>
      <c r="H15" s="12">
        <f t="shared" si="0"/>
        <v>8</v>
      </c>
      <c r="I15" s="12"/>
      <c r="J15" s="12">
        <f t="shared" si="1"/>
        <v>8</v>
      </c>
      <c r="K15" s="13">
        <v>0</v>
      </c>
      <c r="L15" s="13"/>
      <c r="M15" s="171">
        <f t="shared" si="2"/>
        <v>0</v>
      </c>
      <c r="N15" s="13"/>
    </row>
    <row r="16" spans="1:14">
      <c r="A16" s="57"/>
      <c r="B16" s="15" t="s">
        <v>6</v>
      </c>
      <c r="C16" s="88"/>
      <c r="D16" s="18" t="s">
        <v>12</v>
      </c>
      <c r="E16" s="81">
        <v>7</v>
      </c>
      <c r="F16" s="12">
        <v>4</v>
      </c>
      <c r="G16" s="12"/>
      <c r="H16" s="12">
        <f t="shared" si="0"/>
        <v>4</v>
      </c>
      <c r="I16" s="12"/>
      <c r="J16" s="12">
        <f t="shared" si="1"/>
        <v>4</v>
      </c>
      <c r="K16" s="13">
        <v>0</v>
      </c>
      <c r="L16" s="13"/>
      <c r="M16" s="171">
        <f t="shared" si="2"/>
        <v>0</v>
      </c>
      <c r="N16" s="13"/>
    </row>
    <row r="17" spans="1:14">
      <c r="A17" s="57"/>
      <c r="B17" s="15" t="s">
        <v>7</v>
      </c>
      <c r="C17" s="89"/>
      <c r="D17" s="18" t="s">
        <v>4</v>
      </c>
      <c r="E17" s="81">
        <v>6</v>
      </c>
      <c r="F17" s="12">
        <v>1</v>
      </c>
      <c r="G17" s="12"/>
      <c r="H17" s="12">
        <f t="shared" si="0"/>
        <v>1</v>
      </c>
      <c r="I17" s="12"/>
      <c r="J17" s="12">
        <f t="shared" si="1"/>
        <v>1</v>
      </c>
      <c r="K17" s="13">
        <v>1</v>
      </c>
      <c r="L17" s="13"/>
      <c r="M17" s="171">
        <f t="shared" si="2"/>
        <v>1</v>
      </c>
      <c r="N17" s="13"/>
    </row>
    <row r="18" spans="1:14">
      <c r="A18" s="57"/>
      <c r="B18" s="15" t="s">
        <v>1</v>
      </c>
      <c r="C18" s="88"/>
      <c r="D18" s="18" t="s">
        <v>9</v>
      </c>
      <c r="E18" s="81">
        <v>5</v>
      </c>
      <c r="F18" s="12">
        <v>16</v>
      </c>
      <c r="G18" s="12"/>
      <c r="H18" s="12">
        <f t="shared" si="0"/>
        <v>16</v>
      </c>
      <c r="I18" s="12"/>
      <c r="J18" s="12">
        <f t="shared" si="1"/>
        <v>16</v>
      </c>
      <c r="K18" s="13">
        <v>2</v>
      </c>
      <c r="L18" s="13"/>
      <c r="M18" s="171">
        <f t="shared" si="2"/>
        <v>2</v>
      </c>
      <c r="N18" s="13"/>
    </row>
    <row r="19" spans="1:14">
      <c r="A19" s="57"/>
      <c r="B19" s="15"/>
      <c r="C19" s="88"/>
      <c r="D19" s="18" t="s">
        <v>12</v>
      </c>
      <c r="E19" s="81">
        <v>4</v>
      </c>
      <c r="F19" s="12">
        <v>18</v>
      </c>
      <c r="G19" s="12"/>
      <c r="H19" s="12">
        <f t="shared" si="0"/>
        <v>18</v>
      </c>
      <c r="I19" s="12"/>
      <c r="J19" s="12">
        <f t="shared" si="1"/>
        <v>18</v>
      </c>
      <c r="K19" s="13">
        <v>0</v>
      </c>
      <c r="L19" s="13"/>
      <c r="M19" s="171">
        <f t="shared" si="2"/>
        <v>0</v>
      </c>
      <c r="N19" s="13"/>
    </row>
    <row r="20" spans="1:14">
      <c r="A20" s="57"/>
      <c r="B20" s="15"/>
      <c r="C20" s="88" t="s">
        <v>1</v>
      </c>
      <c r="D20" s="11"/>
      <c r="E20" s="81">
        <v>3</v>
      </c>
      <c r="F20" s="12"/>
      <c r="G20" s="12">
        <v>16</v>
      </c>
      <c r="H20" s="12">
        <f t="shared" si="0"/>
        <v>16</v>
      </c>
      <c r="I20" s="12"/>
      <c r="J20" s="12">
        <f t="shared" si="1"/>
        <v>16</v>
      </c>
      <c r="K20" s="13">
        <v>0</v>
      </c>
      <c r="L20" s="13">
        <v>2</v>
      </c>
      <c r="M20" s="171">
        <v>0</v>
      </c>
      <c r="N20" s="13"/>
    </row>
    <row r="21" spans="1:14">
      <c r="A21" s="57"/>
      <c r="B21" s="15"/>
      <c r="C21" s="88"/>
      <c r="D21" s="11"/>
      <c r="E21" s="81">
        <v>2</v>
      </c>
      <c r="F21" s="12"/>
      <c r="G21" s="12">
        <v>27</v>
      </c>
      <c r="H21" s="12">
        <f t="shared" si="0"/>
        <v>27</v>
      </c>
      <c r="I21" s="12"/>
      <c r="J21" s="12">
        <f t="shared" si="1"/>
        <v>27</v>
      </c>
      <c r="K21" s="13">
        <v>0</v>
      </c>
      <c r="L21" s="13"/>
      <c r="M21" s="171">
        <v>1</v>
      </c>
      <c r="N21" s="13">
        <v>1</v>
      </c>
    </row>
    <row r="22" spans="1:14">
      <c r="A22" s="57"/>
      <c r="B22" s="90"/>
      <c r="C22" s="89"/>
      <c r="D22" s="11"/>
      <c r="E22" s="168">
        <v>1</v>
      </c>
      <c r="F22" s="12"/>
      <c r="G22" s="12">
        <v>20</v>
      </c>
      <c r="H22" s="12">
        <f t="shared" si="0"/>
        <v>20</v>
      </c>
      <c r="I22" s="12">
        <v>12</v>
      </c>
      <c r="J22" s="12">
        <f t="shared" si="1"/>
        <v>32</v>
      </c>
      <c r="K22" s="13">
        <v>0</v>
      </c>
      <c r="L22" s="13">
        <v>0</v>
      </c>
      <c r="M22" s="171">
        <v>1</v>
      </c>
      <c r="N22" s="13">
        <v>1</v>
      </c>
    </row>
    <row r="23" spans="1:14" ht="12.75" customHeight="1">
      <c r="A23" s="57"/>
      <c r="B23" s="340" t="s">
        <v>18</v>
      </c>
      <c r="C23" s="341"/>
      <c r="D23" s="341"/>
      <c r="E23" s="342"/>
      <c r="F23" s="12">
        <f t="shared" ref="F23:N23" si="3">SUM(F10:F22)</f>
        <v>253</v>
      </c>
      <c r="G23" s="12">
        <f t="shared" si="3"/>
        <v>63</v>
      </c>
      <c r="H23" s="155">
        <f t="shared" si="3"/>
        <v>316</v>
      </c>
      <c r="I23" s="155">
        <f t="shared" si="3"/>
        <v>12</v>
      </c>
      <c r="J23" s="155">
        <f t="shared" si="3"/>
        <v>328</v>
      </c>
      <c r="K23" s="155">
        <f t="shared" ref="K23:L23" si="4">SUM(K10:K22)</f>
        <v>161</v>
      </c>
      <c r="L23" s="155">
        <f t="shared" si="4"/>
        <v>25</v>
      </c>
      <c r="M23" s="155">
        <f t="shared" si="3"/>
        <v>186</v>
      </c>
      <c r="N23" s="155">
        <f t="shared" si="3"/>
        <v>26</v>
      </c>
    </row>
    <row r="24" spans="1:14">
      <c r="A24" s="57"/>
      <c r="B24" s="15"/>
      <c r="C24" s="15"/>
      <c r="D24" s="22"/>
      <c r="E24" s="90">
        <v>13</v>
      </c>
      <c r="F24" s="12">
        <v>463</v>
      </c>
      <c r="G24" s="12"/>
      <c r="H24" s="155">
        <f>F24+G24</f>
        <v>463</v>
      </c>
      <c r="I24" s="155"/>
      <c r="J24" s="155">
        <f t="shared" si="1"/>
        <v>463</v>
      </c>
      <c r="K24" s="157">
        <v>222</v>
      </c>
      <c r="L24" s="157">
        <v>42</v>
      </c>
      <c r="M24" s="157">
        <f>K24+L24</f>
        <v>264</v>
      </c>
      <c r="N24" s="157">
        <v>64</v>
      </c>
    </row>
    <row r="25" spans="1:14">
      <c r="A25" s="57"/>
      <c r="B25" s="15"/>
      <c r="C25" s="15" t="s">
        <v>0</v>
      </c>
      <c r="D25" s="22"/>
      <c r="E25" s="81">
        <v>12</v>
      </c>
      <c r="F25" s="12"/>
      <c r="G25" s="12"/>
      <c r="H25" s="155">
        <f t="shared" ref="H25:H50" si="5">F25+G25</f>
        <v>0</v>
      </c>
      <c r="I25" s="155"/>
      <c r="J25" s="155">
        <f t="shared" si="1"/>
        <v>0</v>
      </c>
      <c r="K25" s="157"/>
      <c r="L25" s="157">
        <v>2</v>
      </c>
      <c r="M25" s="157">
        <v>2</v>
      </c>
      <c r="N25" s="157">
        <v>2</v>
      </c>
    </row>
    <row r="26" spans="1:14">
      <c r="A26" s="57"/>
      <c r="B26" s="15" t="s">
        <v>7</v>
      </c>
      <c r="C26" s="90"/>
      <c r="D26" s="22"/>
      <c r="E26" s="81">
        <v>11</v>
      </c>
      <c r="F26" s="12">
        <v>43</v>
      </c>
      <c r="G26" s="12"/>
      <c r="H26" s="155">
        <f t="shared" si="5"/>
        <v>43</v>
      </c>
      <c r="I26" s="155"/>
      <c r="J26" s="155">
        <f t="shared" si="1"/>
        <v>43</v>
      </c>
      <c r="K26" s="157">
        <v>1</v>
      </c>
      <c r="L26" s="157"/>
      <c r="M26" s="157">
        <f t="shared" ref="M26:M36" si="6">K26+L26</f>
        <v>1</v>
      </c>
      <c r="N26" s="157"/>
    </row>
    <row r="27" spans="1:14">
      <c r="A27" s="57"/>
      <c r="B27" s="15" t="s">
        <v>8</v>
      </c>
      <c r="C27" s="15"/>
      <c r="D27" s="22" t="s">
        <v>26</v>
      </c>
      <c r="E27" s="81">
        <v>10</v>
      </c>
      <c r="F27" s="12">
        <v>6</v>
      </c>
      <c r="G27" s="12"/>
      <c r="H27" s="155">
        <f t="shared" si="5"/>
        <v>6</v>
      </c>
      <c r="I27" s="155"/>
      <c r="J27" s="155">
        <f t="shared" si="1"/>
        <v>6</v>
      </c>
      <c r="K27" s="157">
        <v>0</v>
      </c>
      <c r="L27" s="157">
        <v>1</v>
      </c>
      <c r="M27" s="157">
        <v>1</v>
      </c>
      <c r="N27" s="157">
        <v>1</v>
      </c>
    </row>
    <row r="28" spans="1:14">
      <c r="A28" s="57"/>
      <c r="B28" s="15" t="s">
        <v>0</v>
      </c>
      <c r="C28" s="15"/>
      <c r="D28" s="22" t="s">
        <v>8</v>
      </c>
      <c r="E28" s="81">
        <v>9</v>
      </c>
      <c r="F28" s="12">
        <v>4</v>
      </c>
      <c r="G28" s="12"/>
      <c r="H28" s="155">
        <f t="shared" si="5"/>
        <v>4</v>
      </c>
      <c r="I28" s="155"/>
      <c r="J28" s="155">
        <f t="shared" si="1"/>
        <v>4</v>
      </c>
      <c r="K28" s="157">
        <v>2</v>
      </c>
      <c r="L28" s="157"/>
      <c r="M28" s="157">
        <f t="shared" si="6"/>
        <v>2</v>
      </c>
      <c r="N28" s="157">
        <v>0</v>
      </c>
    </row>
    <row r="29" spans="1:14">
      <c r="A29" s="57"/>
      <c r="B29" s="15" t="s">
        <v>2</v>
      </c>
      <c r="C29" s="15" t="s">
        <v>5</v>
      </c>
      <c r="D29" s="22" t="s">
        <v>27</v>
      </c>
      <c r="E29" s="81">
        <v>8</v>
      </c>
      <c r="F29" s="12">
        <v>8</v>
      </c>
      <c r="G29" s="12"/>
      <c r="H29" s="155">
        <f t="shared" si="5"/>
        <v>8</v>
      </c>
      <c r="I29" s="155"/>
      <c r="J29" s="155">
        <f t="shared" si="1"/>
        <v>8</v>
      </c>
      <c r="K29" s="157">
        <v>0</v>
      </c>
      <c r="L29" s="157"/>
      <c r="M29" s="157">
        <v>0</v>
      </c>
      <c r="N29" s="157">
        <v>0</v>
      </c>
    </row>
    <row r="30" spans="1:14">
      <c r="A30" s="57"/>
      <c r="B30" s="15" t="s">
        <v>4</v>
      </c>
      <c r="C30" s="15"/>
      <c r="D30" s="22" t="s">
        <v>4</v>
      </c>
      <c r="E30" s="81">
        <v>7</v>
      </c>
      <c r="F30" s="12"/>
      <c r="G30" s="12"/>
      <c r="H30" s="155">
        <f t="shared" si="5"/>
        <v>0</v>
      </c>
      <c r="I30" s="155"/>
      <c r="J30" s="155">
        <f t="shared" si="1"/>
        <v>0</v>
      </c>
      <c r="K30" s="157">
        <v>0</v>
      </c>
      <c r="L30" s="157"/>
      <c r="M30" s="157">
        <v>0</v>
      </c>
      <c r="N30" s="157">
        <v>0</v>
      </c>
    </row>
    <row r="31" spans="1:14">
      <c r="A31" s="57"/>
      <c r="B31" s="15" t="s">
        <v>0</v>
      </c>
      <c r="C31" s="15"/>
      <c r="D31" s="22" t="s">
        <v>9</v>
      </c>
      <c r="E31" s="81">
        <v>6</v>
      </c>
      <c r="F31" s="12"/>
      <c r="G31" s="12"/>
      <c r="H31" s="155">
        <f t="shared" si="5"/>
        <v>0</v>
      </c>
      <c r="I31" s="155"/>
      <c r="J31" s="155">
        <f t="shared" si="1"/>
        <v>0</v>
      </c>
      <c r="K31" s="157"/>
      <c r="L31" s="157">
        <v>1</v>
      </c>
      <c r="M31" s="157">
        <v>1</v>
      </c>
      <c r="N31" s="157">
        <v>1</v>
      </c>
    </row>
    <row r="32" spans="1:14">
      <c r="A32" s="57"/>
      <c r="B32" s="15" t="s">
        <v>9</v>
      </c>
      <c r="C32" s="168"/>
      <c r="D32" s="22"/>
      <c r="E32" s="81">
        <v>5</v>
      </c>
      <c r="F32" s="12">
        <v>13</v>
      </c>
      <c r="G32" s="12"/>
      <c r="H32" s="155">
        <f t="shared" si="5"/>
        <v>13</v>
      </c>
      <c r="I32" s="155"/>
      <c r="J32" s="155">
        <f t="shared" si="1"/>
        <v>13</v>
      </c>
      <c r="K32" s="157"/>
      <c r="L32" s="157">
        <v>0</v>
      </c>
      <c r="M32" s="157">
        <v>0</v>
      </c>
      <c r="N32" s="157">
        <v>0</v>
      </c>
    </row>
    <row r="33" spans="1:14">
      <c r="A33" s="57"/>
      <c r="B33" s="15"/>
      <c r="C33" s="15"/>
      <c r="D33" s="22"/>
      <c r="E33" s="81">
        <v>4</v>
      </c>
      <c r="F33" s="12">
        <v>27</v>
      </c>
      <c r="G33" s="12"/>
      <c r="H33" s="155">
        <f t="shared" si="5"/>
        <v>27</v>
      </c>
      <c r="I33" s="155"/>
      <c r="J33" s="155">
        <f t="shared" si="1"/>
        <v>27</v>
      </c>
      <c r="K33" s="157"/>
      <c r="L33" s="157">
        <v>0</v>
      </c>
      <c r="M33" s="157">
        <v>0</v>
      </c>
      <c r="N33" s="157">
        <v>0</v>
      </c>
    </row>
    <row r="34" spans="1:14">
      <c r="A34" s="57"/>
      <c r="B34" s="15"/>
      <c r="C34" s="15" t="s">
        <v>1</v>
      </c>
      <c r="D34" s="22"/>
      <c r="E34" s="81">
        <v>3</v>
      </c>
      <c r="F34" s="12"/>
      <c r="G34" s="12">
        <v>27</v>
      </c>
      <c r="H34" s="155">
        <f t="shared" si="5"/>
        <v>27</v>
      </c>
      <c r="I34" s="155"/>
      <c r="J34" s="155">
        <f t="shared" si="1"/>
        <v>27</v>
      </c>
      <c r="K34" s="157"/>
      <c r="L34" s="157">
        <v>1</v>
      </c>
      <c r="M34" s="157">
        <v>1</v>
      </c>
      <c r="N34" s="157">
        <v>1</v>
      </c>
    </row>
    <row r="35" spans="1:14">
      <c r="A35" s="57"/>
      <c r="B35" s="15"/>
      <c r="C35" s="15"/>
      <c r="D35" s="22"/>
      <c r="E35" s="81">
        <v>2</v>
      </c>
      <c r="F35" s="12"/>
      <c r="G35" s="12">
        <v>45</v>
      </c>
      <c r="H35" s="155">
        <f t="shared" si="5"/>
        <v>45</v>
      </c>
      <c r="I35" s="155"/>
      <c r="J35" s="155">
        <f t="shared" si="1"/>
        <v>45</v>
      </c>
      <c r="K35" s="157"/>
      <c r="L35" s="157"/>
      <c r="M35" s="157">
        <f t="shared" si="6"/>
        <v>0</v>
      </c>
      <c r="N35" s="157">
        <v>0</v>
      </c>
    </row>
    <row r="36" spans="1:14">
      <c r="A36" s="57"/>
      <c r="B36" s="90"/>
      <c r="C36" s="90"/>
      <c r="D36" s="22"/>
      <c r="E36" s="168">
        <v>1</v>
      </c>
      <c r="F36" s="12"/>
      <c r="G36" s="12">
        <v>51</v>
      </c>
      <c r="H36" s="155">
        <f t="shared" si="5"/>
        <v>51</v>
      </c>
      <c r="I36" s="155">
        <v>24</v>
      </c>
      <c r="J36" s="155">
        <f t="shared" si="1"/>
        <v>75</v>
      </c>
      <c r="K36" s="157"/>
      <c r="L36" s="157"/>
      <c r="M36" s="157">
        <f t="shared" si="6"/>
        <v>0</v>
      </c>
      <c r="N36" s="157">
        <v>0</v>
      </c>
    </row>
    <row r="37" spans="1:14" ht="12.75" customHeight="1">
      <c r="A37" s="57"/>
      <c r="B37" s="340" t="s">
        <v>19</v>
      </c>
      <c r="C37" s="341"/>
      <c r="D37" s="341"/>
      <c r="E37" s="341"/>
      <c r="F37" s="172">
        <f t="shared" ref="F37:L37" si="7">SUM(F24:F36)</f>
        <v>564</v>
      </c>
      <c r="G37" s="12">
        <f t="shared" si="7"/>
        <v>123</v>
      </c>
      <c r="H37" s="155">
        <f t="shared" si="7"/>
        <v>687</v>
      </c>
      <c r="I37" s="155">
        <f t="shared" si="7"/>
        <v>24</v>
      </c>
      <c r="J37" s="155">
        <f t="shared" si="7"/>
        <v>711</v>
      </c>
      <c r="K37" s="155">
        <f t="shared" si="7"/>
        <v>225</v>
      </c>
      <c r="L37" s="155">
        <f t="shared" si="7"/>
        <v>47</v>
      </c>
      <c r="M37" s="157">
        <f>K37+L37</f>
        <v>272</v>
      </c>
      <c r="N37" s="155">
        <f t="shared" ref="N37" si="8">SUM(N24:N36)</f>
        <v>69</v>
      </c>
    </row>
    <row r="38" spans="1:14">
      <c r="A38" s="57"/>
      <c r="B38" s="168"/>
      <c r="C38" s="168"/>
      <c r="D38" s="91"/>
      <c r="E38" s="81">
        <v>13</v>
      </c>
      <c r="F38" s="12">
        <v>7</v>
      </c>
      <c r="G38" s="12"/>
      <c r="H38" s="155">
        <f t="shared" si="5"/>
        <v>7</v>
      </c>
      <c r="I38" s="155"/>
      <c r="J38" s="155">
        <f t="shared" si="1"/>
        <v>7</v>
      </c>
      <c r="K38" s="157"/>
      <c r="L38" s="157"/>
      <c r="M38" s="157">
        <f>K38+L38</f>
        <v>0</v>
      </c>
      <c r="N38" s="157">
        <v>0</v>
      </c>
    </row>
    <row r="39" spans="1:14">
      <c r="A39" s="57"/>
      <c r="B39" s="15" t="s">
        <v>1</v>
      </c>
      <c r="C39" s="15" t="s">
        <v>0</v>
      </c>
      <c r="D39" s="22" t="s">
        <v>21</v>
      </c>
      <c r="E39" s="81">
        <v>12</v>
      </c>
      <c r="F39" s="12"/>
      <c r="G39" s="12"/>
      <c r="H39" s="155">
        <f t="shared" si="5"/>
        <v>0</v>
      </c>
      <c r="I39" s="155"/>
      <c r="J39" s="155">
        <f t="shared" si="1"/>
        <v>0</v>
      </c>
      <c r="K39" s="157"/>
      <c r="L39" s="157"/>
      <c r="M39" s="157">
        <f t="shared" ref="M39:M50" si="9">K39+L39</f>
        <v>0</v>
      </c>
      <c r="N39" s="157">
        <v>0</v>
      </c>
    </row>
    <row r="40" spans="1:14">
      <c r="A40" s="57"/>
      <c r="B40" s="15" t="s">
        <v>10</v>
      </c>
      <c r="C40" s="15"/>
      <c r="D40" s="22" t="s">
        <v>10</v>
      </c>
      <c r="E40" s="81">
        <v>11</v>
      </c>
      <c r="F40" s="12"/>
      <c r="G40" s="12"/>
      <c r="H40" s="155">
        <f t="shared" si="5"/>
        <v>0</v>
      </c>
      <c r="I40" s="155"/>
      <c r="J40" s="155">
        <f t="shared" si="1"/>
        <v>0</v>
      </c>
      <c r="K40" s="157"/>
      <c r="L40" s="157"/>
      <c r="M40" s="157">
        <f t="shared" si="9"/>
        <v>0</v>
      </c>
      <c r="N40" s="157">
        <v>0</v>
      </c>
    </row>
    <row r="41" spans="1:14">
      <c r="A41" s="57"/>
      <c r="B41" s="15" t="s">
        <v>11</v>
      </c>
      <c r="C41" s="168"/>
      <c r="D41" s="22" t="s">
        <v>2</v>
      </c>
      <c r="E41" s="81">
        <v>10</v>
      </c>
      <c r="F41" s="12"/>
      <c r="G41" s="12"/>
      <c r="H41" s="155">
        <f t="shared" si="5"/>
        <v>0</v>
      </c>
      <c r="I41" s="155"/>
      <c r="J41" s="155">
        <f t="shared" si="1"/>
        <v>0</v>
      </c>
      <c r="K41" s="157"/>
      <c r="L41" s="157"/>
      <c r="M41" s="157">
        <f t="shared" si="9"/>
        <v>0</v>
      </c>
      <c r="N41" s="157">
        <v>0</v>
      </c>
    </row>
    <row r="42" spans="1:14">
      <c r="A42" s="57"/>
      <c r="B42" s="15" t="s">
        <v>4</v>
      </c>
      <c r="C42" s="15"/>
      <c r="D42" s="22" t="s">
        <v>27</v>
      </c>
      <c r="E42" s="81">
        <v>9</v>
      </c>
      <c r="F42" s="12"/>
      <c r="G42" s="12"/>
      <c r="H42" s="155">
        <f t="shared" si="5"/>
        <v>0</v>
      </c>
      <c r="I42" s="155"/>
      <c r="J42" s="155">
        <f t="shared" si="1"/>
        <v>0</v>
      </c>
      <c r="K42" s="157"/>
      <c r="L42" s="157"/>
      <c r="M42" s="157">
        <f t="shared" si="9"/>
        <v>0</v>
      </c>
      <c r="N42" s="157">
        <v>0</v>
      </c>
    </row>
    <row r="43" spans="1:14">
      <c r="A43" s="57"/>
      <c r="B43" s="15" t="s">
        <v>3</v>
      </c>
      <c r="C43" s="15" t="s">
        <v>5</v>
      </c>
      <c r="D43" s="22" t="s">
        <v>1</v>
      </c>
      <c r="E43" s="81">
        <v>8</v>
      </c>
      <c r="F43" s="12"/>
      <c r="G43" s="12"/>
      <c r="H43" s="155">
        <f t="shared" si="5"/>
        <v>0</v>
      </c>
      <c r="I43" s="155"/>
      <c r="J43" s="155">
        <f t="shared" si="1"/>
        <v>0</v>
      </c>
      <c r="K43" s="157"/>
      <c r="L43" s="157"/>
      <c r="M43" s="157">
        <f t="shared" si="9"/>
        <v>0</v>
      </c>
      <c r="N43" s="157">
        <v>0</v>
      </c>
    </row>
    <row r="44" spans="1:14">
      <c r="A44" s="57"/>
      <c r="B44" s="15" t="s">
        <v>4</v>
      </c>
      <c r="C44" s="15"/>
      <c r="D44" s="22" t="s">
        <v>26</v>
      </c>
      <c r="E44" s="81">
        <v>7</v>
      </c>
      <c r="F44" s="12"/>
      <c r="G44" s="12"/>
      <c r="H44" s="155">
        <f t="shared" si="5"/>
        <v>0</v>
      </c>
      <c r="I44" s="155"/>
      <c r="J44" s="155">
        <f t="shared" si="1"/>
        <v>0</v>
      </c>
      <c r="K44" s="157"/>
      <c r="L44" s="157"/>
      <c r="M44" s="157">
        <f t="shared" si="9"/>
        <v>0</v>
      </c>
      <c r="N44" s="157">
        <v>0</v>
      </c>
    </row>
    <row r="45" spans="1:14">
      <c r="A45" s="57"/>
      <c r="B45" s="15" t="s">
        <v>1</v>
      </c>
      <c r="C45" s="15"/>
      <c r="D45" s="22" t="s">
        <v>22</v>
      </c>
      <c r="E45" s="81">
        <v>6</v>
      </c>
      <c r="F45" s="12"/>
      <c r="G45" s="12"/>
      <c r="H45" s="155">
        <f t="shared" si="5"/>
        <v>0</v>
      </c>
      <c r="I45" s="155"/>
      <c r="J45" s="155">
        <f t="shared" si="1"/>
        <v>0</v>
      </c>
      <c r="K45" s="157"/>
      <c r="L45" s="157"/>
      <c r="M45" s="157">
        <f t="shared" si="9"/>
        <v>0</v>
      </c>
      <c r="N45" s="157">
        <v>0</v>
      </c>
    </row>
    <row r="46" spans="1:14">
      <c r="A46" s="57"/>
      <c r="B46" s="15" t="s">
        <v>12</v>
      </c>
      <c r="C46" s="168"/>
      <c r="D46" s="22" t="s">
        <v>2</v>
      </c>
      <c r="E46" s="81">
        <v>5</v>
      </c>
      <c r="F46" s="12"/>
      <c r="G46" s="12"/>
      <c r="H46" s="155">
        <f t="shared" si="5"/>
        <v>0</v>
      </c>
      <c r="I46" s="155"/>
      <c r="J46" s="155">
        <f t="shared" si="1"/>
        <v>0</v>
      </c>
      <c r="K46" s="157"/>
      <c r="L46" s="157"/>
      <c r="M46" s="157">
        <f t="shared" si="9"/>
        <v>0</v>
      </c>
      <c r="N46" s="157">
        <v>0</v>
      </c>
    </row>
    <row r="47" spans="1:14">
      <c r="A47" s="57"/>
      <c r="B47" s="15"/>
      <c r="C47" s="15"/>
      <c r="D47" s="22" t="s">
        <v>7</v>
      </c>
      <c r="E47" s="81">
        <v>4</v>
      </c>
      <c r="F47" s="12"/>
      <c r="G47" s="12"/>
      <c r="H47" s="155">
        <f t="shared" si="5"/>
        <v>0</v>
      </c>
      <c r="I47" s="155"/>
      <c r="J47" s="155">
        <f t="shared" si="1"/>
        <v>0</v>
      </c>
      <c r="K47" s="157"/>
      <c r="L47" s="157"/>
      <c r="M47" s="157">
        <f t="shared" si="9"/>
        <v>0</v>
      </c>
      <c r="N47" s="157">
        <v>0</v>
      </c>
    </row>
    <row r="48" spans="1:14">
      <c r="A48" s="57"/>
      <c r="B48" s="15"/>
      <c r="C48" s="15" t="s">
        <v>1</v>
      </c>
      <c r="D48" s="22" t="s">
        <v>1</v>
      </c>
      <c r="E48" s="81">
        <v>3</v>
      </c>
      <c r="F48" s="12"/>
      <c r="G48" s="12"/>
      <c r="H48" s="155">
        <f t="shared" si="5"/>
        <v>0</v>
      </c>
      <c r="I48" s="155"/>
      <c r="J48" s="155">
        <f t="shared" si="1"/>
        <v>0</v>
      </c>
      <c r="K48" s="157"/>
      <c r="L48" s="157"/>
      <c r="M48" s="157">
        <f t="shared" si="9"/>
        <v>0</v>
      </c>
      <c r="N48" s="157">
        <v>0</v>
      </c>
    </row>
    <row r="49" spans="1:14">
      <c r="A49" s="57"/>
      <c r="B49" s="15"/>
      <c r="C49" s="15"/>
      <c r="D49" s="22" t="s">
        <v>3</v>
      </c>
      <c r="E49" s="81">
        <v>2</v>
      </c>
      <c r="F49" s="12"/>
      <c r="G49" s="12"/>
      <c r="H49" s="155">
        <f t="shared" si="5"/>
        <v>0</v>
      </c>
      <c r="I49" s="155"/>
      <c r="J49" s="155">
        <f t="shared" si="1"/>
        <v>0</v>
      </c>
      <c r="K49" s="157"/>
      <c r="L49" s="157"/>
      <c r="M49" s="157">
        <f t="shared" si="9"/>
        <v>0</v>
      </c>
      <c r="N49" s="157">
        <v>0</v>
      </c>
    </row>
    <row r="50" spans="1:14">
      <c r="A50" s="57"/>
      <c r="B50" s="90"/>
      <c r="C50" s="22"/>
      <c r="D50" s="90"/>
      <c r="E50" s="168">
        <v>1</v>
      </c>
      <c r="F50" s="162"/>
      <c r="G50" s="162"/>
      <c r="H50" s="155">
        <f t="shared" si="5"/>
        <v>0</v>
      </c>
      <c r="I50" s="155">
        <v>3</v>
      </c>
      <c r="J50" s="155">
        <f t="shared" si="1"/>
        <v>3</v>
      </c>
      <c r="K50" s="157"/>
      <c r="L50" s="157"/>
      <c r="M50" s="157">
        <f t="shared" si="9"/>
        <v>0</v>
      </c>
      <c r="N50" s="157">
        <v>0</v>
      </c>
    </row>
    <row r="51" spans="1:14" ht="12.75" customHeight="1">
      <c r="B51" s="364" t="s">
        <v>20</v>
      </c>
      <c r="C51" s="364"/>
      <c r="D51" s="364"/>
      <c r="E51" s="364"/>
      <c r="F51" s="12">
        <f t="shared" ref="F51:N51" si="10">SUM(F38:F50)</f>
        <v>7</v>
      </c>
      <c r="G51" s="12">
        <f t="shared" si="10"/>
        <v>0</v>
      </c>
      <c r="H51" s="155">
        <f t="shared" si="10"/>
        <v>7</v>
      </c>
      <c r="I51" s="155">
        <f t="shared" si="10"/>
        <v>3</v>
      </c>
      <c r="J51" s="155">
        <f t="shared" si="10"/>
        <v>10</v>
      </c>
      <c r="K51" s="155">
        <f t="shared" si="10"/>
        <v>0</v>
      </c>
      <c r="L51" s="155">
        <f t="shared" si="10"/>
        <v>0</v>
      </c>
      <c r="M51" s="155">
        <f t="shared" si="10"/>
        <v>0</v>
      </c>
      <c r="N51" s="155">
        <f t="shared" si="10"/>
        <v>0</v>
      </c>
    </row>
    <row r="52" spans="1:14">
      <c r="B52" s="340" t="s">
        <v>37</v>
      </c>
      <c r="C52" s="341"/>
      <c r="D52" s="341"/>
      <c r="E52" s="342"/>
      <c r="F52" s="12"/>
      <c r="G52" s="12"/>
      <c r="H52" s="12"/>
      <c r="I52" s="12"/>
      <c r="J52" s="12"/>
      <c r="K52" s="12"/>
      <c r="L52" s="12">
        <v>2</v>
      </c>
      <c r="M52" s="12">
        <v>2</v>
      </c>
      <c r="N52" s="12">
        <v>2</v>
      </c>
    </row>
    <row r="53" spans="1:14" ht="12.75" customHeight="1">
      <c r="B53" s="367" t="s">
        <v>40</v>
      </c>
      <c r="C53" s="367"/>
      <c r="D53" s="367"/>
      <c r="E53" s="367"/>
      <c r="F53" s="26">
        <f t="shared" ref="F53:J53" si="11">+F23+F37+F51+F52</f>
        <v>824</v>
      </c>
      <c r="G53" s="26">
        <f t="shared" si="11"/>
        <v>186</v>
      </c>
      <c r="H53" s="26">
        <f t="shared" si="11"/>
        <v>1010</v>
      </c>
      <c r="I53" s="26">
        <f t="shared" si="11"/>
        <v>39</v>
      </c>
      <c r="J53" s="26">
        <f t="shared" si="11"/>
        <v>1049</v>
      </c>
      <c r="K53" s="26">
        <f>+K23+K37+K51+K52</f>
        <v>386</v>
      </c>
      <c r="L53" s="26">
        <f t="shared" ref="L53:N53" si="12">+L23+L37+L51+L52</f>
        <v>74</v>
      </c>
      <c r="M53" s="26">
        <f t="shared" si="12"/>
        <v>460</v>
      </c>
      <c r="N53" s="26">
        <f t="shared" si="12"/>
        <v>97</v>
      </c>
    </row>
    <row r="54" spans="1:14">
      <c r="B54" s="28"/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</row>
    <row r="55" spans="1:14">
      <c r="B55" s="28" t="s">
        <v>38</v>
      </c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</row>
  </sheetData>
  <mergeCells count="16">
    <mergeCell ref="B5:N5"/>
    <mergeCell ref="B7:E9"/>
    <mergeCell ref="F7:J7"/>
    <mergeCell ref="K7:N7"/>
    <mergeCell ref="B53:E53"/>
    <mergeCell ref="F8:H8"/>
    <mergeCell ref="I8:I9"/>
    <mergeCell ref="J8:J9"/>
    <mergeCell ref="K8:K9"/>
    <mergeCell ref="N8:N9"/>
    <mergeCell ref="B23:E23"/>
    <mergeCell ref="B37:E37"/>
    <mergeCell ref="B51:E51"/>
    <mergeCell ref="B52:E52"/>
    <mergeCell ref="L8:L9"/>
    <mergeCell ref="M8:M9"/>
  </mergeCells>
  <pageMargins left="0.511811024" right="0.511811024" top="0.78740157499999996" bottom="0.78740157499999996" header="0.31496062000000002" footer="0.31496062000000002"/>
  <ignoredErrors>
    <ignoredError sqref="H23:N51" 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workbookViewId="0"/>
  </sheetViews>
  <sheetFormatPr defaultRowHeight="12.75"/>
  <cols>
    <col min="1" max="1" width="1.7109375" customWidth="1"/>
    <col min="2" max="2" width="4.42578125" customWidth="1"/>
    <col min="3" max="4" width="4.140625" customWidth="1"/>
    <col min="5" max="5" width="6.28515625" customWidth="1"/>
    <col min="6" max="10" width="10.7109375" customWidth="1"/>
    <col min="11" max="11" width="11.42578125" bestFit="1" customWidth="1"/>
    <col min="12" max="13" width="10.7109375" customWidth="1"/>
    <col min="14" max="14" width="11.42578125" customWidth="1"/>
  </cols>
  <sheetData>
    <row r="1" spans="1:14">
      <c r="B1" s="5" t="s">
        <v>32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spans="1:14">
      <c r="B2" s="5" t="s">
        <v>34</v>
      </c>
      <c r="C2" s="6"/>
      <c r="D2" s="365" t="s">
        <v>75</v>
      </c>
      <c r="E2" s="365"/>
      <c r="F2" s="365"/>
      <c r="G2" s="365"/>
      <c r="H2" s="365"/>
      <c r="I2" s="365"/>
      <c r="J2" s="365"/>
      <c r="K2" s="6"/>
      <c r="L2" s="6"/>
      <c r="M2" s="6"/>
      <c r="N2" s="6"/>
    </row>
    <row r="3" spans="1:14">
      <c r="B3" s="5" t="s">
        <v>33</v>
      </c>
      <c r="C3" s="6"/>
      <c r="D3" s="365" t="s">
        <v>50</v>
      </c>
      <c r="E3" s="365"/>
      <c r="F3" s="365"/>
      <c r="G3" s="365"/>
      <c r="H3" s="365"/>
      <c r="I3" s="365"/>
      <c r="J3" s="365"/>
      <c r="K3" s="6"/>
      <c r="L3" s="6"/>
      <c r="M3" s="6"/>
      <c r="N3" s="6"/>
    </row>
    <row r="4" spans="1:14">
      <c r="B4" s="366" t="s">
        <v>36</v>
      </c>
      <c r="C4" s="366"/>
      <c r="D4" s="366"/>
      <c r="E4" s="366"/>
      <c r="F4" s="93">
        <v>42491</v>
      </c>
      <c r="G4" s="6"/>
      <c r="H4" s="6"/>
      <c r="I4" s="6"/>
      <c r="J4" s="6"/>
      <c r="K4" s="6"/>
      <c r="L4" s="6"/>
      <c r="M4" s="6"/>
      <c r="N4" s="6"/>
    </row>
    <row r="5" spans="1:14">
      <c r="B5" s="337" t="s">
        <v>24</v>
      </c>
      <c r="C5" s="337"/>
      <c r="D5" s="337"/>
      <c r="E5" s="337"/>
      <c r="F5" s="337"/>
      <c r="G5" s="337"/>
      <c r="H5" s="337"/>
      <c r="I5" s="337"/>
      <c r="J5" s="337"/>
      <c r="K5" s="337"/>
      <c r="L5" s="337"/>
      <c r="M5" s="337"/>
      <c r="N5" s="337"/>
    </row>
    <row r="6" spans="1:14">
      <c r="B6" s="8" t="s">
        <v>39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12.75" customHeight="1">
      <c r="B7" s="326" t="s">
        <v>41</v>
      </c>
      <c r="C7" s="326"/>
      <c r="D7" s="326"/>
      <c r="E7" s="326"/>
      <c r="F7" s="326" t="s">
        <v>35</v>
      </c>
      <c r="G7" s="326"/>
      <c r="H7" s="326"/>
      <c r="I7" s="326"/>
      <c r="J7" s="326"/>
      <c r="K7" s="326" t="s">
        <v>28</v>
      </c>
      <c r="L7" s="326"/>
      <c r="M7" s="326"/>
      <c r="N7" s="326"/>
    </row>
    <row r="8" spans="1:14" ht="12.75" customHeight="1">
      <c r="B8" s="326"/>
      <c r="C8" s="326"/>
      <c r="D8" s="326"/>
      <c r="E8" s="326"/>
      <c r="F8" s="326" t="s">
        <v>13</v>
      </c>
      <c r="G8" s="326"/>
      <c r="H8" s="326"/>
      <c r="I8" s="326" t="s">
        <v>14</v>
      </c>
      <c r="J8" s="326" t="s">
        <v>15</v>
      </c>
      <c r="K8" s="326" t="s">
        <v>30</v>
      </c>
      <c r="L8" s="326" t="s">
        <v>31</v>
      </c>
      <c r="M8" s="326" t="s">
        <v>15</v>
      </c>
      <c r="N8" s="326" t="s">
        <v>29</v>
      </c>
    </row>
    <row r="9" spans="1:14" ht="24">
      <c r="B9" s="326"/>
      <c r="C9" s="326"/>
      <c r="D9" s="326"/>
      <c r="E9" s="326"/>
      <c r="F9" s="193" t="s">
        <v>16</v>
      </c>
      <c r="G9" s="193" t="s">
        <v>17</v>
      </c>
      <c r="H9" s="193" t="s">
        <v>23</v>
      </c>
      <c r="I9" s="395"/>
      <c r="J9" s="395"/>
      <c r="K9" s="395"/>
      <c r="L9" s="395"/>
      <c r="M9" s="395"/>
      <c r="N9" s="395"/>
    </row>
    <row r="10" spans="1:14">
      <c r="A10" s="57"/>
      <c r="B10" s="168"/>
      <c r="C10" s="169"/>
      <c r="D10" s="11"/>
      <c r="E10" s="183">
        <v>13</v>
      </c>
      <c r="F10" s="196">
        <v>277</v>
      </c>
      <c r="G10" s="197">
        <v>0</v>
      </c>
      <c r="H10" s="94">
        <f>F10+G10</f>
        <v>277</v>
      </c>
      <c r="I10" s="196">
        <v>0</v>
      </c>
      <c r="J10" s="94">
        <f>H10+I10</f>
        <v>277</v>
      </c>
      <c r="K10" s="197">
        <v>249</v>
      </c>
      <c r="L10" s="197">
        <v>23</v>
      </c>
      <c r="M10" s="99">
        <f>K10+L10</f>
        <v>272</v>
      </c>
      <c r="N10" s="197">
        <v>28</v>
      </c>
    </row>
    <row r="11" spans="1:14">
      <c r="A11" s="57"/>
      <c r="B11" s="15" t="s">
        <v>1</v>
      </c>
      <c r="C11" s="88" t="s">
        <v>0</v>
      </c>
      <c r="D11" s="11"/>
      <c r="E11" s="183">
        <v>12</v>
      </c>
      <c r="F11" s="196">
        <v>12</v>
      </c>
      <c r="G11" s="197">
        <v>0</v>
      </c>
      <c r="H11" s="94">
        <f t="shared" ref="H11:H22" si="0">F11+G11</f>
        <v>12</v>
      </c>
      <c r="I11" s="196">
        <v>0</v>
      </c>
      <c r="J11" s="94">
        <f t="shared" ref="J11:J50" si="1">H11+I11</f>
        <v>12</v>
      </c>
      <c r="K11" s="197">
        <v>1</v>
      </c>
      <c r="L11" s="197">
        <v>0</v>
      </c>
      <c r="M11" s="99">
        <f t="shared" ref="M11:M22" si="2">K11+L11</f>
        <v>1</v>
      </c>
      <c r="N11" s="197">
        <v>0</v>
      </c>
    </row>
    <row r="12" spans="1:14">
      <c r="A12" s="57"/>
      <c r="B12" s="15" t="s">
        <v>2</v>
      </c>
      <c r="C12" s="89"/>
      <c r="D12" s="18" t="s">
        <v>6</v>
      </c>
      <c r="E12" s="183">
        <v>11</v>
      </c>
      <c r="F12" s="196">
        <v>37</v>
      </c>
      <c r="G12" s="197">
        <v>0</v>
      </c>
      <c r="H12" s="94">
        <f t="shared" si="0"/>
        <v>37</v>
      </c>
      <c r="I12" s="196">
        <v>0</v>
      </c>
      <c r="J12" s="94">
        <f t="shared" si="1"/>
        <v>37</v>
      </c>
      <c r="K12" s="197">
        <v>2</v>
      </c>
      <c r="L12" s="197">
        <v>0</v>
      </c>
      <c r="M12" s="99">
        <f t="shared" si="2"/>
        <v>2</v>
      </c>
      <c r="N12" s="197">
        <v>0</v>
      </c>
    </row>
    <row r="13" spans="1:14">
      <c r="A13" s="57"/>
      <c r="B13" s="15" t="s">
        <v>1</v>
      </c>
      <c r="C13" s="88"/>
      <c r="D13" s="18" t="s">
        <v>10</v>
      </c>
      <c r="E13" s="183">
        <v>10</v>
      </c>
      <c r="F13" s="196">
        <v>25</v>
      </c>
      <c r="G13" s="197">
        <v>0</v>
      </c>
      <c r="H13" s="94">
        <f t="shared" si="0"/>
        <v>25</v>
      </c>
      <c r="I13" s="196">
        <v>0</v>
      </c>
      <c r="J13" s="94">
        <f t="shared" si="1"/>
        <v>25</v>
      </c>
      <c r="K13" s="197">
        <v>0</v>
      </c>
      <c r="L13" s="197">
        <v>0</v>
      </c>
      <c r="M13" s="99">
        <f t="shared" si="2"/>
        <v>0</v>
      </c>
      <c r="N13" s="197">
        <v>0</v>
      </c>
    </row>
    <row r="14" spans="1:14">
      <c r="A14" s="57"/>
      <c r="B14" s="15" t="s">
        <v>3</v>
      </c>
      <c r="C14" s="88"/>
      <c r="D14" s="18" t="s">
        <v>25</v>
      </c>
      <c r="E14" s="183">
        <v>9</v>
      </c>
      <c r="F14" s="196">
        <v>2</v>
      </c>
      <c r="G14" s="197">
        <v>0</v>
      </c>
      <c r="H14" s="94">
        <f t="shared" si="0"/>
        <v>2</v>
      </c>
      <c r="I14" s="196">
        <v>0</v>
      </c>
      <c r="J14" s="94">
        <f t="shared" si="1"/>
        <v>2</v>
      </c>
      <c r="K14" s="197">
        <v>0</v>
      </c>
      <c r="L14" s="197">
        <v>0</v>
      </c>
      <c r="M14" s="99">
        <f t="shared" si="2"/>
        <v>0</v>
      </c>
      <c r="N14" s="197">
        <v>0</v>
      </c>
    </row>
    <row r="15" spans="1:14">
      <c r="A15" s="57"/>
      <c r="B15" s="15" t="s">
        <v>4</v>
      </c>
      <c r="C15" s="88" t="s">
        <v>5</v>
      </c>
      <c r="D15" s="18" t="s">
        <v>22</v>
      </c>
      <c r="E15" s="183">
        <v>8</v>
      </c>
      <c r="F15" s="196">
        <v>8</v>
      </c>
      <c r="G15" s="197">
        <v>0</v>
      </c>
      <c r="H15" s="94">
        <f t="shared" si="0"/>
        <v>8</v>
      </c>
      <c r="I15" s="196">
        <v>0</v>
      </c>
      <c r="J15" s="94">
        <f t="shared" si="1"/>
        <v>8</v>
      </c>
      <c r="K15" s="197">
        <v>0</v>
      </c>
      <c r="L15" s="197">
        <v>0</v>
      </c>
      <c r="M15" s="99">
        <f t="shared" si="2"/>
        <v>0</v>
      </c>
      <c r="N15" s="197">
        <v>0</v>
      </c>
    </row>
    <row r="16" spans="1:14">
      <c r="A16" s="57"/>
      <c r="B16" s="15" t="s">
        <v>6</v>
      </c>
      <c r="C16" s="88"/>
      <c r="D16" s="18" t="s">
        <v>12</v>
      </c>
      <c r="E16" s="183">
        <v>7</v>
      </c>
      <c r="F16" s="196">
        <v>6</v>
      </c>
      <c r="G16" s="197">
        <v>0</v>
      </c>
      <c r="H16" s="94">
        <f t="shared" si="0"/>
        <v>6</v>
      </c>
      <c r="I16" s="196">
        <v>0</v>
      </c>
      <c r="J16" s="94">
        <f t="shared" si="1"/>
        <v>6</v>
      </c>
      <c r="K16" s="197">
        <v>0</v>
      </c>
      <c r="L16" s="197">
        <v>0</v>
      </c>
      <c r="M16" s="99">
        <f t="shared" si="2"/>
        <v>0</v>
      </c>
      <c r="N16" s="197">
        <v>0</v>
      </c>
    </row>
    <row r="17" spans="1:14">
      <c r="A17" s="57"/>
      <c r="B17" s="15" t="s">
        <v>7</v>
      </c>
      <c r="C17" s="89"/>
      <c r="D17" s="18" t="s">
        <v>4</v>
      </c>
      <c r="E17" s="183">
        <v>6</v>
      </c>
      <c r="F17" s="196">
        <v>5</v>
      </c>
      <c r="G17" s="197">
        <v>0</v>
      </c>
      <c r="H17" s="94">
        <f t="shared" si="0"/>
        <v>5</v>
      </c>
      <c r="I17" s="196">
        <v>0</v>
      </c>
      <c r="J17" s="94">
        <f t="shared" si="1"/>
        <v>5</v>
      </c>
      <c r="K17" s="197">
        <v>0</v>
      </c>
      <c r="L17" s="197">
        <v>0</v>
      </c>
      <c r="M17" s="99">
        <f t="shared" si="2"/>
        <v>0</v>
      </c>
      <c r="N17" s="197">
        <v>0</v>
      </c>
    </row>
    <row r="18" spans="1:14">
      <c r="A18" s="57"/>
      <c r="B18" s="15" t="s">
        <v>1</v>
      </c>
      <c r="C18" s="88"/>
      <c r="D18" s="18" t="s">
        <v>9</v>
      </c>
      <c r="E18" s="183">
        <v>5</v>
      </c>
      <c r="F18" s="196">
        <v>16</v>
      </c>
      <c r="G18" s="197">
        <v>0</v>
      </c>
      <c r="H18" s="94">
        <f t="shared" si="0"/>
        <v>16</v>
      </c>
      <c r="I18" s="196">
        <v>0</v>
      </c>
      <c r="J18" s="94">
        <f t="shared" si="1"/>
        <v>16</v>
      </c>
      <c r="K18" s="197">
        <v>0</v>
      </c>
      <c r="L18" s="197">
        <v>0</v>
      </c>
      <c r="M18" s="99">
        <f t="shared" si="2"/>
        <v>0</v>
      </c>
      <c r="N18" s="197">
        <v>0</v>
      </c>
    </row>
    <row r="19" spans="1:14">
      <c r="A19" s="57"/>
      <c r="B19" s="15"/>
      <c r="C19" s="88"/>
      <c r="D19" s="18" t="s">
        <v>12</v>
      </c>
      <c r="E19" s="183">
        <v>4</v>
      </c>
      <c r="F19" s="196">
        <v>39</v>
      </c>
      <c r="G19" s="197">
        <v>0</v>
      </c>
      <c r="H19" s="94">
        <f t="shared" si="0"/>
        <v>39</v>
      </c>
      <c r="I19" s="196">
        <v>0</v>
      </c>
      <c r="J19" s="94">
        <f t="shared" si="1"/>
        <v>39</v>
      </c>
      <c r="K19" s="197">
        <v>0</v>
      </c>
      <c r="L19" s="197">
        <v>0</v>
      </c>
      <c r="M19" s="99">
        <f t="shared" si="2"/>
        <v>0</v>
      </c>
      <c r="N19" s="197">
        <v>0</v>
      </c>
    </row>
    <row r="20" spans="1:14">
      <c r="A20" s="57"/>
      <c r="B20" s="15"/>
      <c r="C20" s="88" t="s">
        <v>1</v>
      </c>
      <c r="D20" s="11"/>
      <c r="E20" s="183">
        <v>3</v>
      </c>
      <c r="F20" s="196">
        <v>0</v>
      </c>
      <c r="G20" s="197">
        <v>41</v>
      </c>
      <c r="H20" s="94">
        <f t="shared" si="0"/>
        <v>41</v>
      </c>
      <c r="I20" s="196">
        <v>0</v>
      </c>
      <c r="J20" s="94">
        <f t="shared" si="1"/>
        <v>41</v>
      </c>
      <c r="K20" s="197">
        <v>0</v>
      </c>
      <c r="L20" s="197">
        <v>0</v>
      </c>
      <c r="M20" s="99">
        <f t="shared" si="2"/>
        <v>0</v>
      </c>
      <c r="N20" s="197">
        <v>0</v>
      </c>
    </row>
    <row r="21" spans="1:14">
      <c r="A21" s="57"/>
      <c r="B21" s="15"/>
      <c r="C21" s="88"/>
      <c r="D21" s="11"/>
      <c r="E21" s="183">
        <v>2</v>
      </c>
      <c r="F21" s="196">
        <v>0</v>
      </c>
      <c r="G21" s="197">
        <v>76</v>
      </c>
      <c r="H21" s="94">
        <f t="shared" si="0"/>
        <v>76</v>
      </c>
      <c r="I21" s="196">
        <v>0</v>
      </c>
      <c r="J21" s="94">
        <f t="shared" si="1"/>
        <v>76</v>
      </c>
      <c r="K21" s="197">
        <v>0</v>
      </c>
      <c r="L21" s="197">
        <v>0</v>
      </c>
      <c r="M21" s="99">
        <f t="shared" si="2"/>
        <v>0</v>
      </c>
      <c r="N21" s="197">
        <v>0</v>
      </c>
    </row>
    <row r="22" spans="1:14">
      <c r="A22" s="57"/>
      <c r="B22" s="90"/>
      <c r="C22" s="89"/>
      <c r="D22" s="11"/>
      <c r="E22" s="194">
        <v>1</v>
      </c>
      <c r="F22" s="196">
        <v>0</v>
      </c>
      <c r="G22" s="197">
        <v>48</v>
      </c>
      <c r="H22" s="94">
        <f t="shared" si="0"/>
        <v>48</v>
      </c>
      <c r="I22" s="196">
        <v>18</v>
      </c>
      <c r="J22" s="94">
        <f t="shared" si="1"/>
        <v>66</v>
      </c>
      <c r="K22" s="13">
        <v>0</v>
      </c>
      <c r="L22" s="13">
        <v>0</v>
      </c>
      <c r="M22" s="99">
        <f t="shared" si="2"/>
        <v>0</v>
      </c>
      <c r="N22" s="197">
        <v>0</v>
      </c>
    </row>
    <row r="23" spans="1:14" ht="12.75" customHeight="1">
      <c r="A23" s="57"/>
      <c r="B23" s="340" t="s">
        <v>18</v>
      </c>
      <c r="C23" s="341"/>
      <c r="D23" s="341"/>
      <c r="E23" s="341"/>
      <c r="F23" s="94">
        <f t="shared" ref="F23:N23" si="3">SUM(F10:F22)</f>
        <v>427</v>
      </c>
      <c r="G23" s="94">
        <f t="shared" si="3"/>
        <v>165</v>
      </c>
      <c r="H23" s="313">
        <f t="shared" si="3"/>
        <v>592</v>
      </c>
      <c r="I23" s="313">
        <f t="shared" si="3"/>
        <v>18</v>
      </c>
      <c r="J23" s="313">
        <f t="shared" si="3"/>
        <v>610</v>
      </c>
      <c r="K23" s="313">
        <f t="shared" si="3"/>
        <v>252</v>
      </c>
      <c r="L23" s="313">
        <f t="shared" si="3"/>
        <v>23</v>
      </c>
      <c r="M23" s="313">
        <f t="shared" si="3"/>
        <v>275</v>
      </c>
      <c r="N23" s="313">
        <f t="shared" si="3"/>
        <v>28</v>
      </c>
    </row>
    <row r="24" spans="1:14">
      <c r="A24" s="57"/>
      <c r="B24" s="15"/>
      <c r="C24" s="15"/>
      <c r="D24" s="22"/>
      <c r="E24" s="195">
        <v>13</v>
      </c>
      <c r="F24" s="196">
        <v>630</v>
      </c>
      <c r="G24" s="196">
        <v>0</v>
      </c>
      <c r="H24" s="313">
        <f>F24+G24</f>
        <v>630</v>
      </c>
      <c r="I24" s="453">
        <v>0</v>
      </c>
      <c r="J24" s="313">
        <f t="shared" si="1"/>
        <v>630</v>
      </c>
      <c r="K24" s="454">
        <v>283</v>
      </c>
      <c r="L24" s="454">
        <v>27</v>
      </c>
      <c r="M24" s="314">
        <f>K24+L24</f>
        <v>310</v>
      </c>
      <c r="N24" s="454">
        <v>37</v>
      </c>
    </row>
    <row r="25" spans="1:14">
      <c r="A25" s="57"/>
      <c r="B25" s="15"/>
      <c r="C25" s="15" t="s">
        <v>0</v>
      </c>
      <c r="D25" s="22"/>
      <c r="E25" s="183">
        <v>12</v>
      </c>
      <c r="F25" s="196">
        <v>14</v>
      </c>
      <c r="G25" s="196">
        <v>0</v>
      </c>
      <c r="H25" s="313">
        <f t="shared" ref="H25:H50" si="4">F25+G25</f>
        <v>14</v>
      </c>
      <c r="I25" s="453">
        <v>0</v>
      </c>
      <c r="J25" s="313">
        <f t="shared" si="1"/>
        <v>14</v>
      </c>
      <c r="K25" s="454">
        <v>2</v>
      </c>
      <c r="L25" s="454">
        <v>0</v>
      </c>
      <c r="M25" s="314">
        <f t="shared" ref="M25:M36" si="5">K25+L25</f>
        <v>2</v>
      </c>
      <c r="N25" s="454">
        <v>0</v>
      </c>
    </row>
    <row r="26" spans="1:14">
      <c r="A26" s="57"/>
      <c r="B26" s="15" t="s">
        <v>7</v>
      </c>
      <c r="C26" s="90"/>
      <c r="D26" s="22"/>
      <c r="E26" s="183">
        <v>11</v>
      </c>
      <c r="F26" s="196">
        <v>47</v>
      </c>
      <c r="G26" s="196">
        <v>0</v>
      </c>
      <c r="H26" s="313">
        <f t="shared" si="4"/>
        <v>47</v>
      </c>
      <c r="I26" s="453">
        <v>0</v>
      </c>
      <c r="J26" s="313">
        <f t="shared" si="1"/>
        <v>47</v>
      </c>
      <c r="K26" s="454">
        <v>1</v>
      </c>
      <c r="L26" s="454">
        <v>1</v>
      </c>
      <c r="M26" s="314">
        <f t="shared" si="5"/>
        <v>2</v>
      </c>
      <c r="N26" s="454">
        <v>1</v>
      </c>
    </row>
    <row r="27" spans="1:14">
      <c r="A27" s="57"/>
      <c r="B27" s="15" t="s">
        <v>8</v>
      </c>
      <c r="C27" s="15"/>
      <c r="D27" s="22" t="s">
        <v>26</v>
      </c>
      <c r="E27" s="183">
        <v>10</v>
      </c>
      <c r="F27" s="196">
        <v>23</v>
      </c>
      <c r="G27" s="196">
        <v>0</v>
      </c>
      <c r="H27" s="313">
        <f t="shared" si="4"/>
        <v>23</v>
      </c>
      <c r="I27" s="453">
        <v>0</v>
      </c>
      <c r="J27" s="313">
        <f t="shared" si="1"/>
        <v>23</v>
      </c>
      <c r="K27" s="454">
        <v>1</v>
      </c>
      <c r="L27" s="454">
        <v>3</v>
      </c>
      <c r="M27" s="314">
        <f t="shared" si="5"/>
        <v>4</v>
      </c>
      <c r="N27" s="454">
        <v>4</v>
      </c>
    </row>
    <row r="28" spans="1:14">
      <c r="A28" s="57"/>
      <c r="B28" s="15" t="s">
        <v>0</v>
      </c>
      <c r="C28" s="15"/>
      <c r="D28" s="22" t="s">
        <v>8</v>
      </c>
      <c r="E28" s="183">
        <v>9</v>
      </c>
      <c r="F28" s="196">
        <v>24</v>
      </c>
      <c r="G28" s="196">
        <v>0</v>
      </c>
      <c r="H28" s="313">
        <f t="shared" si="4"/>
        <v>24</v>
      </c>
      <c r="I28" s="453">
        <v>0</v>
      </c>
      <c r="J28" s="313">
        <f t="shared" si="1"/>
        <v>24</v>
      </c>
      <c r="K28" s="454">
        <v>0</v>
      </c>
      <c r="L28" s="454">
        <v>0</v>
      </c>
      <c r="M28" s="314">
        <f t="shared" si="5"/>
        <v>0</v>
      </c>
      <c r="N28" s="454">
        <v>0</v>
      </c>
    </row>
    <row r="29" spans="1:14">
      <c r="A29" s="57"/>
      <c r="B29" s="15" t="s">
        <v>2</v>
      </c>
      <c r="C29" s="15" t="s">
        <v>5</v>
      </c>
      <c r="D29" s="22" t="s">
        <v>27</v>
      </c>
      <c r="E29" s="183">
        <v>8</v>
      </c>
      <c r="F29" s="196">
        <v>13</v>
      </c>
      <c r="G29" s="196">
        <v>0</v>
      </c>
      <c r="H29" s="313">
        <f t="shared" si="4"/>
        <v>13</v>
      </c>
      <c r="I29" s="453">
        <v>0</v>
      </c>
      <c r="J29" s="313">
        <f t="shared" si="1"/>
        <v>13</v>
      </c>
      <c r="K29" s="454">
        <v>0</v>
      </c>
      <c r="L29" s="454">
        <v>0</v>
      </c>
      <c r="M29" s="314">
        <f t="shared" si="5"/>
        <v>0</v>
      </c>
      <c r="N29" s="454">
        <v>0</v>
      </c>
    </row>
    <row r="30" spans="1:14">
      <c r="A30" s="57"/>
      <c r="B30" s="15" t="s">
        <v>4</v>
      </c>
      <c r="C30" s="15"/>
      <c r="D30" s="22" t="s">
        <v>4</v>
      </c>
      <c r="E30" s="183">
        <v>7</v>
      </c>
      <c r="F30" s="196">
        <v>18</v>
      </c>
      <c r="G30" s="196">
        <v>0</v>
      </c>
      <c r="H30" s="313">
        <f t="shared" si="4"/>
        <v>18</v>
      </c>
      <c r="I30" s="453">
        <v>0</v>
      </c>
      <c r="J30" s="313">
        <f t="shared" si="1"/>
        <v>18</v>
      </c>
      <c r="K30" s="454">
        <v>0</v>
      </c>
      <c r="L30" s="454">
        <v>0</v>
      </c>
      <c r="M30" s="314">
        <f t="shared" si="5"/>
        <v>0</v>
      </c>
      <c r="N30" s="454">
        <v>0</v>
      </c>
    </row>
    <row r="31" spans="1:14">
      <c r="A31" s="57"/>
      <c r="B31" s="15" t="s">
        <v>0</v>
      </c>
      <c r="C31" s="15"/>
      <c r="D31" s="22" t="s">
        <v>9</v>
      </c>
      <c r="E31" s="183">
        <v>6</v>
      </c>
      <c r="F31" s="196">
        <v>12</v>
      </c>
      <c r="G31" s="196">
        <v>0</v>
      </c>
      <c r="H31" s="313">
        <f t="shared" si="4"/>
        <v>12</v>
      </c>
      <c r="I31" s="453">
        <v>0</v>
      </c>
      <c r="J31" s="313">
        <f t="shared" si="1"/>
        <v>12</v>
      </c>
      <c r="K31" s="454">
        <v>0</v>
      </c>
      <c r="L31" s="454">
        <v>0</v>
      </c>
      <c r="M31" s="314">
        <f t="shared" si="5"/>
        <v>0</v>
      </c>
      <c r="N31" s="454">
        <v>0</v>
      </c>
    </row>
    <row r="32" spans="1:14">
      <c r="A32" s="57"/>
      <c r="B32" s="15" t="s">
        <v>9</v>
      </c>
      <c r="C32" s="168"/>
      <c r="D32" s="22"/>
      <c r="E32" s="183">
        <v>5</v>
      </c>
      <c r="F32" s="196">
        <v>16</v>
      </c>
      <c r="G32" s="196">
        <v>0</v>
      </c>
      <c r="H32" s="313">
        <f t="shared" si="4"/>
        <v>16</v>
      </c>
      <c r="I32" s="453">
        <v>0</v>
      </c>
      <c r="J32" s="313">
        <f t="shared" si="1"/>
        <v>16</v>
      </c>
      <c r="K32" s="454">
        <v>1</v>
      </c>
      <c r="L32" s="454">
        <v>0</v>
      </c>
      <c r="M32" s="314">
        <f t="shared" si="5"/>
        <v>1</v>
      </c>
      <c r="N32" s="454">
        <v>0</v>
      </c>
    </row>
    <row r="33" spans="1:14">
      <c r="A33" s="57"/>
      <c r="B33" s="15"/>
      <c r="C33" s="15"/>
      <c r="D33" s="22"/>
      <c r="E33" s="183">
        <v>4</v>
      </c>
      <c r="F33" s="196">
        <v>62</v>
      </c>
      <c r="G33" s="196">
        <v>0</v>
      </c>
      <c r="H33" s="313">
        <f t="shared" si="4"/>
        <v>62</v>
      </c>
      <c r="I33" s="453">
        <v>0</v>
      </c>
      <c r="J33" s="313">
        <f t="shared" si="1"/>
        <v>62</v>
      </c>
      <c r="K33" s="454">
        <v>0</v>
      </c>
      <c r="L33" s="454">
        <v>1</v>
      </c>
      <c r="M33" s="314">
        <f t="shared" si="5"/>
        <v>1</v>
      </c>
      <c r="N33" s="454">
        <v>1</v>
      </c>
    </row>
    <row r="34" spans="1:14">
      <c r="A34" s="57"/>
      <c r="B34" s="15"/>
      <c r="C34" s="15" t="s">
        <v>1</v>
      </c>
      <c r="D34" s="22"/>
      <c r="E34" s="183">
        <v>3</v>
      </c>
      <c r="F34" s="196">
        <v>0</v>
      </c>
      <c r="G34" s="196">
        <v>19</v>
      </c>
      <c r="H34" s="313">
        <f t="shared" si="4"/>
        <v>19</v>
      </c>
      <c r="I34" s="453">
        <v>0</v>
      </c>
      <c r="J34" s="313">
        <f t="shared" si="1"/>
        <v>19</v>
      </c>
      <c r="K34" s="454">
        <v>1</v>
      </c>
      <c r="L34" s="454">
        <v>0</v>
      </c>
      <c r="M34" s="314">
        <f t="shared" si="5"/>
        <v>1</v>
      </c>
      <c r="N34" s="454">
        <v>0</v>
      </c>
    </row>
    <row r="35" spans="1:14">
      <c r="A35" s="57"/>
      <c r="B35" s="15"/>
      <c r="C35" s="15"/>
      <c r="D35" s="22"/>
      <c r="E35" s="183">
        <v>2</v>
      </c>
      <c r="F35" s="196">
        <v>0</v>
      </c>
      <c r="G35" s="196">
        <v>60</v>
      </c>
      <c r="H35" s="313">
        <f t="shared" si="4"/>
        <v>60</v>
      </c>
      <c r="I35" s="453">
        <v>0</v>
      </c>
      <c r="J35" s="313">
        <f t="shared" si="1"/>
        <v>60</v>
      </c>
      <c r="K35" s="454">
        <v>0</v>
      </c>
      <c r="L35" s="454">
        <v>0</v>
      </c>
      <c r="M35" s="314">
        <f t="shared" si="5"/>
        <v>0</v>
      </c>
      <c r="N35" s="454">
        <v>0</v>
      </c>
    </row>
    <row r="36" spans="1:14">
      <c r="A36" s="57"/>
      <c r="B36" s="90"/>
      <c r="C36" s="90"/>
      <c r="D36" s="22"/>
      <c r="E36" s="194">
        <v>1</v>
      </c>
      <c r="F36" s="196">
        <v>0</v>
      </c>
      <c r="G36" s="196">
        <v>58</v>
      </c>
      <c r="H36" s="313">
        <f t="shared" si="4"/>
        <v>58</v>
      </c>
      <c r="I36" s="453">
        <v>24</v>
      </c>
      <c r="J36" s="313">
        <f t="shared" si="1"/>
        <v>82</v>
      </c>
      <c r="K36" s="454">
        <v>0</v>
      </c>
      <c r="L36" s="454">
        <v>0</v>
      </c>
      <c r="M36" s="314">
        <f t="shared" si="5"/>
        <v>0</v>
      </c>
      <c r="N36" s="454">
        <v>0</v>
      </c>
    </row>
    <row r="37" spans="1:14" ht="12.75" customHeight="1">
      <c r="A37" s="57"/>
      <c r="B37" s="340" t="s">
        <v>19</v>
      </c>
      <c r="C37" s="341"/>
      <c r="D37" s="341"/>
      <c r="E37" s="341"/>
      <c r="F37" s="94">
        <f t="shared" ref="F37:N37" si="6">SUM(F24:F36)</f>
        <v>859</v>
      </c>
      <c r="G37" s="94">
        <f t="shared" si="6"/>
        <v>137</v>
      </c>
      <c r="H37" s="313">
        <f t="shared" si="6"/>
        <v>996</v>
      </c>
      <c r="I37" s="313">
        <f t="shared" si="6"/>
        <v>24</v>
      </c>
      <c r="J37" s="313">
        <f t="shared" si="6"/>
        <v>1020</v>
      </c>
      <c r="K37" s="313">
        <f t="shared" si="6"/>
        <v>289</v>
      </c>
      <c r="L37" s="313">
        <f t="shared" si="6"/>
        <v>32</v>
      </c>
      <c r="M37" s="313">
        <f t="shared" si="6"/>
        <v>321</v>
      </c>
      <c r="N37" s="313">
        <f t="shared" si="6"/>
        <v>43</v>
      </c>
    </row>
    <row r="38" spans="1:14">
      <c r="A38" s="57"/>
      <c r="B38" s="168"/>
      <c r="C38" s="168"/>
      <c r="D38" s="91"/>
      <c r="E38" s="183">
        <v>13</v>
      </c>
      <c r="F38" s="196">
        <v>2</v>
      </c>
      <c r="G38" s="196">
        <v>0</v>
      </c>
      <c r="H38" s="313">
        <f t="shared" si="4"/>
        <v>2</v>
      </c>
      <c r="I38" s="453">
        <v>2</v>
      </c>
      <c r="J38" s="313">
        <f t="shared" si="1"/>
        <v>4</v>
      </c>
      <c r="K38" s="454">
        <v>0</v>
      </c>
      <c r="L38" s="454">
        <v>0</v>
      </c>
      <c r="M38" s="314">
        <f>K38+L38</f>
        <v>0</v>
      </c>
      <c r="N38" s="454">
        <v>0</v>
      </c>
    </row>
    <row r="39" spans="1:14">
      <c r="A39" s="57"/>
      <c r="B39" s="15" t="s">
        <v>1</v>
      </c>
      <c r="C39" s="15" t="s">
        <v>0</v>
      </c>
      <c r="D39" s="22" t="s">
        <v>21</v>
      </c>
      <c r="E39" s="183">
        <v>12</v>
      </c>
      <c r="F39" s="196">
        <v>0</v>
      </c>
      <c r="G39" s="196">
        <v>0</v>
      </c>
      <c r="H39" s="313">
        <f t="shared" si="4"/>
        <v>0</v>
      </c>
      <c r="I39" s="453">
        <v>0</v>
      </c>
      <c r="J39" s="313">
        <f t="shared" si="1"/>
        <v>0</v>
      </c>
      <c r="K39" s="454">
        <v>0</v>
      </c>
      <c r="L39" s="454">
        <v>0</v>
      </c>
      <c r="M39" s="314">
        <f t="shared" ref="M39:M50" si="7">K39+L39</f>
        <v>0</v>
      </c>
      <c r="N39" s="454">
        <v>0</v>
      </c>
    </row>
    <row r="40" spans="1:14">
      <c r="A40" s="57"/>
      <c r="B40" s="15" t="s">
        <v>10</v>
      </c>
      <c r="C40" s="15"/>
      <c r="D40" s="22" t="s">
        <v>10</v>
      </c>
      <c r="E40" s="183">
        <v>11</v>
      </c>
      <c r="F40" s="196">
        <v>0</v>
      </c>
      <c r="G40" s="196">
        <v>0</v>
      </c>
      <c r="H40" s="313">
        <f t="shared" si="4"/>
        <v>0</v>
      </c>
      <c r="I40" s="453">
        <v>0</v>
      </c>
      <c r="J40" s="313">
        <f t="shared" si="1"/>
        <v>0</v>
      </c>
      <c r="K40" s="454">
        <v>0</v>
      </c>
      <c r="L40" s="454">
        <v>0</v>
      </c>
      <c r="M40" s="314">
        <f t="shared" si="7"/>
        <v>0</v>
      </c>
      <c r="N40" s="454">
        <v>0</v>
      </c>
    </row>
    <row r="41" spans="1:14">
      <c r="A41" s="57"/>
      <c r="B41" s="15" t="s">
        <v>11</v>
      </c>
      <c r="C41" s="168"/>
      <c r="D41" s="22" t="s">
        <v>2</v>
      </c>
      <c r="E41" s="183">
        <v>10</v>
      </c>
      <c r="F41" s="196">
        <v>0</v>
      </c>
      <c r="G41" s="196">
        <v>0</v>
      </c>
      <c r="H41" s="313">
        <f t="shared" si="4"/>
        <v>0</v>
      </c>
      <c r="I41" s="453">
        <v>0</v>
      </c>
      <c r="J41" s="313">
        <f t="shared" si="1"/>
        <v>0</v>
      </c>
      <c r="K41" s="454">
        <v>0</v>
      </c>
      <c r="L41" s="454">
        <v>0</v>
      </c>
      <c r="M41" s="314">
        <f t="shared" si="7"/>
        <v>0</v>
      </c>
      <c r="N41" s="454">
        <v>0</v>
      </c>
    </row>
    <row r="42" spans="1:14">
      <c r="A42" s="57"/>
      <c r="B42" s="15" t="s">
        <v>4</v>
      </c>
      <c r="C42" s="15"/>
      <c r="D42" s="22" t="s">
        <v>27</v>
      </c>
      <c r="E42" s="183">
        <v>9</v>
      </c>
      <c r="F42" s="196">
        <v>0</v>
      </c>
      <c r="G42" s="196">
        <v>0</v>
      </c>
      <c r="H42" s="313">
        <f t="shared" si="4"/>
        <v>0</v>
      </c>
      <c r="I42" s="453">
        <v>0</v>
      </c>
      <c r="J42" s="313">
        <f t="shared" si="1"/>
        <v>0</v>
      </c>
      <c r="K42" s="454">
        <v>0</v>
      </c>
      <c r="L42" s="454">
        <v>0</v>
      </c>
      <c r="M42" s="314">
        <f t="shared" si="7"/>
        <v>0</v>
      </c>
      <c r="N42" s="454">
        <v>0</v>
      </c>
    </row>
    <row r="43" spans="1:14">
      <c r="A43" s="57"/>
      <c r="B43" s="15" t="s">
        <v>3</v>
      </c>
      <c r="C43" s="15" t="s">
        <v>5</v>
      </c>
      <c r="D43" s="22" t="s">
        <v>1</v>
      </c>
      <c r="E43" s="183">
        <v>8</v>
      </c>
      <c r="F43" s="196">
        <v>0</v>
      </c>
      <c r="G43" s="196">
        <v>0</v>
      </c>
      <c r="H43" s="313">
        <f t="shared" si="4"/>
        <v>0</v>
      </c>
      <c r="I43" s="453">
        <v>0</v>
      </c>
      <c r="J43" s="313">
        <f t="shared" si="1"/>
        <v>0</v>
      </c>
      <c r="K43" s="454">
        <v>0</v>
      </c>
      <c r="L43" s="454">
        <v>0</v>
      </c>
      <c r="M43" s="314">
        <f t="shared" si="7"/>
        <v>0</v>
      </c>
      <c r="N43" s="454">
        <v>0</v>
      </c>
    </row>
    <row r="44" spans="1:14">
      <c r="A44" s="57"/>
      <c r="B44" s="15" t="s">
        <v>4</v>
      </c>
      <c r="C44" s="15"/>
      <c r="D44" s="22" t="s">
        <v>26</v>
      </c>
      <c r="E44" s="183">
        <v>7</v>
      </c>
      <c r="F44" s="196">
        <v>0</v>
      </c>
      <c r="G44" s="196">
        <v>0</v>
      </c>
      <c r="H44" s="313">
        <f t="shared" si="4"/>
        <v>0</v>
      </c>
      <c r="I44" s="453">
        <v>0</v>
      </c>
      <c r="J44" s="313">
        <f t="shared" si="1"/>
        <v>0</v>
      </c>
      <c r="K44" s="454">
        <v>0</v>
      </c>
      <c r="L44" s="454">
        <v>0</v>
      </c>
      <c r="M44" s="314">
        <f t="shared" si="7"/>
        <v>0</v>
      </c>
      <c r="N44" s="454">
        <v>0</v>
      </c>
    </row>
    <row r="45" spans="1:14">
      <c r="A45" s="57"/>
      <c r="B45" s="15" t="s">
        <v>1</v>
      </c>
      <c r="C45" s="15"/>
      <c r="D45" s="22" t="s">
        <v>22</v>
      </c>
      <c r="E45" s="183">
        <v>6</v>
      </c>
      <c r="F45" s="196">
        <v>0</v>
      </c>
      <c r="G45" s="196">
        <v>0</v>
      </c>
      <c r="H45" s="313">
        <f t="shared" si="4"/>
        <v>0</v>
      </c>
      <c r="I45" s="453">
        <v>0</v>
      </c>
      <c r="J45" s="313">
        <f t="shared" si="1"/>
        <v>0</v>
      </c>
      <c r="K45" s="454">
        <v>0</v>
      </c>
      <c r="L45" s="454">
        <v>0</v>
      </c>
      <c r="M45" s="314">
        <f t="shared" si="7"/>
        <v>0</v>
      </c>
      <c r="N45" s="454">
        <v>0</v>
      </c>
    </row>
    <row r="46" spans="1:14">
      <c r="A46" s="57"/>
      <c r="B46" s="15" t="s">
        <v>12</v>
      </c>
      <c r="C46" s="168"/>
      <c r="D46" s="22" t="s">
        <v>2</v>
      </c>
      <c r="E46" s="183">
        <v>5</v>
      </c>
      <c r="F46" s="196">
        <v>0</v>
      </c>
      <c r="G46" s="196">
        <v>0</v>
      </c>
      <c r="H46" s="313">
        <f t="shared" si="4"/>
        <v>0</v>
      </c>
      <c r="I46" s="453">
        <v>0</v>
      </c>
      <c r="J46" s="313">
        <f t="shared" si="1"/>
        <v>0</v>
      </c>
      <c r="K46" s="454">
        <v>0</v>
      </c>
      <c r="L46" s="454">
        <v>0</v>
      </c>
      <c r="M46" s="314">
        <f t="shared" si="7"/>
        <v>0</v>
      </c>
      <c r="N46" s="454">
        <v>0</v>
      </c>
    </row>
    <row r="47" spans="1:14">
      <c r="A47" s="57"/>
      <c r="B47" s="15"/>
      <c r="C47" s="15"/>
      <c r="D47" s="22" t="s">
        <v>7</v>
      </c>
      <c r="E47" s="183">
        <v>4</v>
      </c>
      <c r="F47" s="196">
        <v>0</v>
      </c>
      <c r="G47" s="196">
        <v>0</v>
      </c>
      <c r="H47" s="313">
        <f t="shared" si="4"/>
        <v>0</v>
      </c>
      <c r="I47" s="453">
        <v>0</v>
      </c>
      <c r="J47" s="313">
        <f t="shared" si="1"/>
        <v>0</v>
      </c>
      <c r="K47" s="454">
        <v>0</v>
      </c>
      <c r="L47" s="454">
        <v>0</v>
      </c>
      <c r="M47" s="314">
        <f t="shared" si="7"/>
        <v>0</v>
      </c>
      <c r="N47" s="454">
        <v>0</v>
      </c>
    </row>
    <row r="48" spans="1:14">
      <c r="A48" s="57"/>
      <c r="B48" s="15"/>
      <c r="C48" s="15" t="s">
        <v>1</v>
      </c>
      <c r="D48" s="22" t="s">
        <v>1</v>
      </c>
      <c r="E48" s="183">
        <v>3</v>
      </c>
      <c r="F48" s="196">
        <v>0</v>
      </c>
      <c r="G48" s="196">
        <v>0</v>
      </c>
      <c r="H48" s="313">
        <f t="shared" si="4"/>
        <v>0</v>
      </c>
      <c r="I48" s="453">
        <v>0</v>
      </c>
      <c r="J48" s="313">
        <f t="shared" si="1"/>
        <v>0</v>
      </c>
      <c r="K48" s="454">
        <v>0</v>
      </c>
      <c r="L48" s="454">
        <v>0</v>
      </c>
      <c r="M48" s="314">
        <f t="shared" si="7"/>
        <v>0</v>
      </c>
      <c r="N48" s="454">
        <v>0</v>
      </c>
    </row>
    <row r="49" spans="1:14">
      <c r="A49" s="57"/>
      <c r="B49" s="15"/>
      <c r="C49" s="15"/>
      <c r="D49" s="22" t="s">
        <v>3</v>
      </c>
      <c r="E49" s="183">
        <v>2</v>
      </c>
      <c r="F49" s="196">
        <v>0</v>
      </c>
      <c r="G49" s="196">
        <v>0</v>
      </c>
      <c r="H49" s="313">
        <f t="shared" si="4"/>
        <v>0</v>
      </c>
      <c r="I49" s="453">
        <v>0</v>
      </c>
      <c r="J49" s="313">
        <f t="shared" si="1"/>
        <v>0</v>
      </c>
      <c r="K49" s="454">
        <v>0</v>
      </c>
      <c r="L49" s="454">
        <v>0</v>
      </c>
      <c r="M49" s="314">
        <f t="shared" si="7"/>
        <v>0</v>
      </c>
      <c r="N49" s="454">
        <v>0</v>
      </c>
    </row>
    <row r="50" spans="1:14">
      <c r="A50" s="57"/>
      <c r="B50" s="90"/>
      <c r="C50" s="22"/>
      <c r="D50" s="90"/>
      <c r="E50" s="194">
        <v>1</v>
      </c>
      <c r="F50" s="196">
        <v>0</v>
      </c>
      <c r="G50" s="196">
        <v>0</v>
      </c>
      <c r="H50" s="313">
        <f t="shared" si="4"/>
        <v>0</v>
      </c>
      <c r="I50" s="453">
        <v>0</v>
      </c>
      <c r="J50" s="313">
        <f t="shared" si="1"/>
        <v>0</v>
      </c>
      <c r="K50" s="454">
        <v>0</v>
      </c>
      <c r="L50" s="454">
        <v>0</v>
      </c>
      <c r="M50" s="314">
        <f t="shared" si="7"/>
        <v>0</v>
      </c>
      <c r="N50" s="454">
        <v>0</v>
      </c>
    </row>
    <row r="51" spans="1:14" ht="12.75" customHeight="1">
      <c r="B51" s="364" t="s">
        <v>20</v>
      </c>
      <c r="C51" s="364"/>
      <c r="D51" s="364"/>
      <c r="E51" s="340"/>
      <c r="F51" s="94">
        <f t="shared" ref="F51:N51" si="8">SUM(F38:F50)</f>
        <v>2</v>
      </c>
      <c r="G51" s="94">
        <f t="shared" si="8"/>
        <v>0</v>
      </c>
      <c r="H51" s="313">
        <f t="shared" si="8"/>
        <v>2</v>
      </c>
      <c r="I51" s="313">
        <f t="shared" si="8"/>
        <v>2</v>
      </c>
      <c r="J51" s="313">
        <f t="shared" si="8"/>
        <v>4</v>
      </c>
      <c r="K51" s="313">
        <f t="shared" si="8"/>
        <v>0</v>
      </c>
      <c r="L51" s="313">
        <f t="shared" si="8"/>
        <v>0</v>
      </c>
      <c r="M51" s="313">
        <f t="shared" si="8"/>
        <v>0</v>
      </c>
      <c r="N51" s="313">
        <f t="shared" si="8"/>
        <v>0</v>
      </c>
    </row>
    <row r="52" spans="1:14">
      <c r="B52" s="340" t="s">
        <v>37</v>
      </c>
      <c r="C52" s="341"/>
      <c r="D52" s="341"/>
      <c r="E52" s="341"/>
      <c r="F52" s="12">
        <v>0</v>
      </c>
      <c r="G52" s="12">
        <v>0</v>
      </c>
      <c r="H52" s="155">
        <v>0</v>
      </c>
      <c r="I52" s="155">
        <v>0</v>
      </c>
      <c r="J52" s="155">
        <v>0</v>
      </c>
      <c r="K52" s="155">
        <v>1</v>
      </c>
      <c r="L52" s="155">
        <v>2</v>
      </c>
      <c r="M52" s="155">
        <f>SUM(K52:L52)</f>
        <v>3</v>
      </c>
      <c r="N52" s="155">
        <v>2</v>
      </c>
    </row>
    <row r="53" spans="1:14" ht="12.75" customHeight="1">
      <c r="B53" s="367" t="s">
        <v>40</v>
      </c>
      <c r="C53" s="367"/>
      <c r="D53" s="367"/>
      <c r="E53" s="387"/>
      <c r="F53" s="104">
        <f t="shared" ref="F53:J53" si="9">+F23+F37+F51+F52</f>
        <v>1288</v>
      </c>
      <c r="G53" s="104">
        <f t="shared" si="9"/>
        <v>302</v>
      </c>
      <c r="H53" s="448">
        <f t="shared" si="9"/>
        <v>1590</v>
      </c>
      <c r="I53" s="448">
        <f t="shared" si="9"/>
        <v>44</v>
      </c>
      <c r="J53" s="448">
        <f t="shared" si="9"/>
        <v>1634</v>
      </c>
      <c r="K53" s="448">
        <f>+K23+K37+K51+K52</f>
        <v>542</v>
      </c>
      <c r="L53" s="448">
        <f t="shared" ref="L53:N53" si="10">+L23+L37+L51+L52</f>
        <v>57</v>
      </c>
      <c r="M53" s="448">
        <f t="shared" si="10"/>
        <v>599</v>
      </c>
      <c r="N53" s="448">
        <f t="shared" si="10"/>
        <v>73</v>
      </c>
    </row>
    <row r="54" spans="1:14"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</row>
    <row r="55" spans="1:14">
      <c r="B55" s="6" t="s">
        <v>38</v>
      </c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</row>
  </sheetData>
  <protectedRanges>
    <protectedRange sqref="F10:G22 I10:I22 K10:L22 N10:N22 F24:G36 I24:I36 K24:L36 N24:N36 F38:G50 I38:I50 K38:L50 N38:N50 F52:N52" name="dados a serem preenchidos pelos TRTs_1"/>
    <protectedRange sqref="D2:J3 F4" name="Cabecalho_1"/>
  </protectedRanges>
  <mergeCells count="19">
    <mergeCell ref="B37:E37"/>
    <mergeCell ref="B51:E51"/>
    <mergeCell ref="B52:E52"/>
    <mergeCell ref="D2:J2"/>
    <mergeCell ref="D3:J3"/>
    <mergeCell ref="B4:E4"/>
    <mergeCell ref="B53:E53"/>
    <mergeCell ref="B5:N5"/>
    <mergeCell ref="B7:E9"/>
    <mergeCell ref="F7:J7"/>
    <mergeCell ref="K7:N7"/>
    <mergeCell ref="F8:H8"/>
    <mergeCell ref="I8:I9"/>
    <mergeCell ref="J8:J9"/>
    <mergeCell ref="K8:K9"/>
    <mergeCell ref="L8:L9"/>
    <mergeCell ref="M8:M9"/>
    <mergeCell ref="N8:N9"/>
    <mergeCell ref="B23:E23"/>
  </mergeCells>
  <pageMargins left="0.511811024" right="0.511811024" top="0.78740157499999996" bottom="0.78740157499999996" header="0.31496062000000002" footer="0.31496062000000002"/>
  <ignoredErrors>
    <ignoredError sqref="H23:N53" formula="1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workbookViewId="0"/>
  </sheetViews>
  <sheetFormatPr defaultRowHeight="12.75"/>
  <cols>
    <col min="1" max="1" width="1.7109375" customWidth="1"/>
    <col min="2" max="2" width="4.42578125" customWidth="1"/>
    <col min="3" max="4" width="4.140625" customWidth="1"/>
    <col min="5" max="5" width="6.28515625" customWidth="1"/>
    <col min="6" max="10" width="10.7109375" customWidth="1"/>
    <col min="11" max="11" width="11.42578125" bestFit="1" customWidth="1"/>
    <col min="12" max="13" width="10.7109375" customWidth="1"/>
    <col min="14" max="14" width="11.42578125" customWidth="1"/>
  </cols>
  <sheetData>
    <row r="1" spans="1:14">
      <c r="B1" s="27" t="s">
        <v>32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</row>
    <row r="2" spans="1:14">
      <c r="B2" s="27" t="s">
        <v>34</v>
      </c>
      <c r="C2" s="28"/>
      <c r="D2" s="400" t="s">
        <v>58</v>
      </c>
      <c r="E2" s="400"/>
      <c r="F2" s="400"/>
      <c r="G2" s="400"/>
      <c r="H2" s="400"/>
      <c r="I2" s="400"/>
      <c r="J2" s="400"/>
      <c r="K2" s="28"/>
      <c r="L2" s="28"/>
      <c r="M2" s="28"/>
      <c r="N2" s="28"/>
    </row>
    <row r="3" spans="1:14">
      <c r="B3" s="27" t="s">
        <v>33</v>
      </c>
      <c r="C3" s="28"/>
      <c r="D3" s="401" t="s">
        <v>76</v>
      </c>
      <c r="E3" s="401"/>
      <c r="F3" s="401"/>
      <c r="G3" s="401"/>
      <c r="H3" s="401"/>
      <c r="I3" s="401"/>
      <c r="J3" s="401"/>
      <c r="K3" s="28"/>
      <c r="L3" s="28"/>
      <c r="M3" s="28"/>
      <c r="N3" s="28"/>
    </row>
    <row r="4" spans="1:14">
      <c r="B4" s="374" t="s">
        <v>36</v>
      </c>
      <c r="C4" s="374"/>
      <c r="D4" s="374"/>
      <c r="E4" s="374"/>
      <c r="F4" s="198">
        <v>42490</v>
      </c>
      <c r="G4" s="28"/>
      <c r="H4" s="28"/>
      <c r="I4" s="28"/>
      <c r="J4" s="28"/>
      <c r="K4" s="28"/>
      <c r="L4" s="28"/>
      <c r="M4" s="28"/>
      <c r="N4" s="28"/>
    </row>
    <row r="5" spans="1:14">
      <c r="B5" s="376" t="s">
        <v>44</v>
      </c>
      <c r="C5" s="376"/>
      <c r="D5" s="376"/>
      <c r="E5" s="376"/>
      <c r="F5" s="376"/>
      <c r="G5" s="376"/>
      <c r="H5" s="376"/>
      <c r="I5" s="376"/>
      <c r="J5" s="376"/>
      <c r="K5" s="376"/>
      <c r="L5" s="376"/>
      <c r="M5" s="376"/>
      <c r="N5" s="376"/>
    </row>
    <row r="6" spans="1:14">
      <c r="B6" s="29" t="s">
        <v>39</v>
      </c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</row>
    <row r="7" spans="1:14" ht="12.75" customHeight="1">
      <c r="B7" s="397" t="s">
        <v>41</v>
      </c>
      <c r="C7" s="397"/>
      <c r="D7" s="397"/>
      <c r="E7" s="397"/>
      <c r="F7" s="397" t="s">
        <v>35</v>
      </c>
      <c r="G7" s="397"/>
      <c r="H7" s="397"/>
      <c r="I7" s="397"/>
      <c r="J7" s="397"/>
      <c r="K7" s="397" t="s">
        <v>28</v>
      </c>
      <c r="L7" s="397"/>
      <c r="M7" s="397"/>
      <c r="N7" s="397"/>
    </row>
    <row r="8" spans="1:14" ht="12.75" customHeight="1">
      <c r="B8" s="397"/>
      <c r="C8" s="397"/>
      <c r="D8" s="397"/>
      <c r="E8" s="397"/>
      <c r="F8" s="397" t="s">
        <v>13</v>
      </c>
      <c r="G8" s="397"/>
      <c r="H8" s="397"/>
      <c r="I8" s="397" t="s">
        <v>14</v>
      </c>
      <c r="J8" s="397" t="s">
        <v>15</v>
      </c>
      <c r="K8" s="397" t="s">
        <v>30</v>
      </c>
      <c r="L8" s="397" t="s">
        <v>31</v>
      </c>
      <c r="M8" s="397" t="s">
        <v>15</v>
      </c>
      <c r="N8" s="397" t="s">
        <v>29</v>
      </c>
    </row>
    <row r="9" spans="1:14" ht="24">
      <c r="B9" s="397"/>
      <c r="C9" s="397"/>
      <c r="D9" s="397"/>
      <c r="E9" s="397"/>
      <c r="F9" s="85" t="s">
        <v>16</v>
      </c>
      <c r="G9" s="85" t="s">
        <v>17</v>
      </c>
      <c r="H9" s="85" t="s">
        <v>23</v>
      </c>
      <c r="I9" s="397"/>
      <c r="J9" s="397"/>
      <c r="K9" s="397"/>
      <c r="L9" s="397"/>
      <c r="M9" s="397"/>
      <c r="N9" s="397"/>
    </row>
    <row r="10" spans="1:14">
      <c r="A10" s="57"/>
      <c r="B10" s="64"/>
      <c r="C10" s="58"/>
      <c r="D10" s="59"/>
      <c r="E10" s="86">
        <v>13</v>
      </c>
      <c r="F10" s="199">
        <v>116</v>
      </c>
      <c r="G10" s="199">
        <v>49</v>
      </c>
      <c r="H10" s="200">
        <f t="shared" ref="H10:H22" si="0">F10+G10</f>
        <v>165</v>
      </c>
      <c r="I10" s="201"/>
      <c r="J10" s="200">
        <f t="shared" ref="J10:J22" si="1">H10+I10</f>
        <v>165</v>
      </c>
      <c r="K10" s="199">
        <v>87</v>
      </c>
      <c r="L10" s="199">
        <v>18</v>
      </c>
      <c r="M10" s="203">
        <f t="shared" ref="M10:M22" si="2">K10+L10</f>
        <v>105</v>
      </c>
      <c r="N10" s="199">
        <v>24</v>
      </c>
    </row>
    <row r="11" spans="1:14">
      <c r="A11" s="57"/>
      <c r="B11" s="202" t="s">
        <v>1</v>
      </c>
      <c r="C11" s="62" t="s">
        <v>0</v>
      </c>
      <c r="D11" s="59"/>
      <c r="E11" s="86">
        <v>12</v>
      </c>
      <c r="F11" s="199">
        <v>6</v>
      </c>
      <c r="G11" s="199">
        <v>0</v>
      </c>
      <c r="H11" s="200">
        <f t="shared" si="0"/>
        <v>6</v>
      </c>
      <c r="I11" s="201"/>
      <c r="J11" s="200">
        <f t="shared" si="1"/>
        <v>6</v>
      </c>
      <c r="K11" s="199">
        <v>0</v>
      </c>
      <c r="L11" s="199">
        <v>0</v>
      </c>
      <c r="M11" s="203">
        <f t="shared" si="2"/>
        <v>0</v>
      </c>
      <c r="N11" s="199">
        <v>0</v>
      </c>
    </row>
    <row r="12" spans="1:14">
      <c r="A12" s="57"/>
      <c r="B12" s="202" t="s">
        <v>2</v>
      </c>
      <c r="C12" s="71"/>
      <c r="D12" s="63" t="s">
        <v>6</v>
      </c>
      <c r="E12" s="86">
        <v>11</v>
      </c>
      <c r="F12" s="199">
        <v>15</v>
      </c>
      <c r="G12" s="199">
        <v>0</v>
      </c>
      <c r="H12" s="200">
        <f t="shared" si="0"/>
        <v>15</v>
      </c>
      <c r="I12" s="201"/>
      <c r="J12" s="200">
        <f t="shared" si="1"/>
        <v>15</v>
      </c>
      <c r="K12" s="199">
        <v>0</v>
      </c>
      <c r="L12" s="199">
        <v>0</v>
      </c>
      <c r="M12" s="203">
        <f t="shared" si="2"/>
        <v>0</v>
      </c>
      <c r="N12" s="199">
        <v>0</v>
      </c>
    </row>
    <row r="13" spans="1:14">
      <c r="A13" s="57"/>
      <c r="B13" s="202" t="s">
        <v>1</v>
      </c>
      <c r="C13" s="62"/>
      <c r="D13" s="63" t="s">
        <v>10</v>
      </c>
      <c r="E13" s="86">
        <v>10</v>
      </c>
      <c r="F13" s="199">
        <v>20</v>
      </c>
      <c r="G13" s="199">
        <v>0</v>
      </c>
      <c r="H13" s="200">
        <f t="shared" si="0"/>
        <v>20</v>
      </c>
      <c r="I13" s="201"/>
      <c r="J13" s="200">
        <f t="shared" si="1"/>
        <v>20</v>
      </c>
      <c r="K13" s="199">
        <v>0</v>
      </c>
      <c r="L13" s="199">
        <v>0</v>
      </c>
      <c r="M13" s="203">
        <f t="shared" si="2"/>
        <v>0</v>
      </c>
      <c r="N13" s="199">
        <v>0</v>
      </c>
    </row>
    <row r="14" spans="1:14">
      <c r="A14" s="57"/>
      <c r="B14" s="202" t="s">
        <v>3</v>
      </c>
      <c r="C14" s="62"/>
      <c r="D14" s="63" t="s">
        <v>25</v>
      </c>
      <c r="E14" s="86">
        <v>9</v>
      </c>
      <c r="F14" s="199">
        <v>3</v>
      </c>
      <c r="G14" s="199">
        <v>0</v>
      </c>
      <c r="H14" s="200">
        <f t="shared" si="0"/>
        <v>3</v>
      </c>
      <c r="I14" s="201"/>
      <c r="J14" s="200">
        <f t="shared" si="1"/>
        <v>3</v>
      </c>
      <c r="K14" s="199">
        <v>0</v>
      </c>
      <c r="L14" s="199">
        <v>0</v>
      </c>
      <c r="M14" s="203">
        <f t="shared" si="2"/>
        <v>0</v>
      </c>
      <c r="N14" s="199">
        <v>0</v>
      </c>
    </row>
    <row r="15" spans="1:14">
      <c r="A15" s="57"/>
      <c r="B15" s="202" t="s">
        <v>4</v>
      </c>
      <c r="C15" s="62" t="s">
        <v>5</v>
      </c>
      <c r="D15" s="63" t="s">
        <v>22</v>
      </c>
      <c r="E15" s="86">
        <v>8</v>
      </c>
      <c r="F15" s="199">
        <v>5</v>
      </c>
      <c r="G15" s="199">
        <v>0</v>
      </c>
      <c r="H15" s="200">
        <f t="shared" si="0"/>
        <v>5</v>
      </c>
      <c r="I15" s="201"/>
      <c r="J15" s="200">
        <f t="shared" si="1"/>
        <v>5</v>
      </c>
      <c r="K15" s="199">
        <v>0</v>
      </c>
      <c r="L15" s="199">
        <v>0</v>
      </c>
      <c r="M15" s="203">
        <f t="shared" si="2"/>
        <v>0</v>
      </c>
      <c r="N15" s="199">
        <v>0</v>
      </c>
    </row>
    <row r="16" spans="1:14">
      <c r="A16" s="57"/>
      <c r="B16" s="202" t="s">
        <v>6</v>
      </c>
      <c r="C16" s="62"/>
      <c r="D16" s="63" t="s">
        <v>12</v>
      </c>
      <c r="E16" s="86">
        <v>7</v>
      </c>
      <c r="F16" s="199">
        <v>3</v>
      </c>
      <c r="G16" s="199">
        <v>1</v>
      </c>
      <c r="H16" s="200">
        <f t="shared" si="0"/>
        <v>4</v>
      </c>
      <c r="I16" s="201"/>
      <c r="J16" s="200">
        <f t="shared" si="1"/>
        <v>4</v>
      </c>
      <c r="K16" s="199">
        <v>0</v>
      </c>
      <c r="L16" s="199">
        <v>0</v>
      </c>
      <c r="M16" s="203">
        <f t="shared" si="2"/>
        <v>0</v>
      </c>
      <c r="N16" s="199">
        <v>0</v>
      </c>
    </row>
    <row r="17" spans="1:14">
      <c r="A17" s="57"/>
      <c r="B17" s="202" t="s">
        <v>7</v>
      </c>
      <c r="C17" s="71"/>
      <c r="D17" s="63" t="s">
        <v>4</v>
      </c>
      <c r="E17" s="86">
        <v>6</v>
      </c>
      <c r="F17" s="199">
        <v>3</v>
      </c>
      <c r="G17" s="199">
        <v>2</v>
      </c>
      <c r="H17" s="200">
        <f t="shared" si="0"/>
        <v>5</v>
      </c>
      <c r="I17" s="201"/>
      <c r="J17" s="200">
        <f t="shared" si="1"/>
        <v>5</v>
      </c>
      <c r="K17" s="199">
        <v>0</v>
      </c>
      <c r="L17" s="199">
        <v>0</v>
      </c>
      <c r="M17" s="203">
        <f t="shared" si="2"/>
        <v>0</v>
      </c>
      <c r="N17" s="199">
        <v>0</v>
      </c>
    </row>
    <row r="18" spans="1:14">
      <c r="A18" s="57"/>
      <c r="B18" s="202" t="s">
        <v>1</v>
      </c>
      <c r="C18" s="62"/>
      <c r="D18" s="63" t="s">
        <v>9</v>
      </c>
      <c r="E18" s="86">
        <v>5</v>
      </c>
      <c r="F18" s="199">
        <v>2</v>
      </c>
      <c r="G18" s="199">
        <v>1</v>
      </c>
      <c r="H18" s="200">
        <f t="shared" si="0"/>
        <v>3</v>
      </c>
      <c r="I18" s="201"/>
      <c r="J18" s="200">
        <f t="shared" si="1"/>
        <v>3</v>
      </c>
      <c r="K18" s="199">
        <v>0</v>
      </c>
      <c r="L18" s="199">
        <v>0</v>
      </c>
      <c r="M18" s="203">
        <f t="shared" si="2"/>
        <v>0</v>
      </c>
      <c r="N18" s="199">
        <v>0</v>
      </c>
    </row>
    <row r="19" spans="1:14">
      <c r="A19" s="57"/>
      <c r="B19" s="202"/>
      <c r="C19" s="62"/>
      <c r="D19" s="63" t="s">
        <v>12</v>
      </c>
      <c r="E19" s="86">
        <v>4</v>
      </c>
      <c r="F19" s="199">
        <v>9</v>
      </c>
      <c r="G19" s="199">
        <v>3</v>
      </c>
      <c r="H19" s="200">
        <f t="shared" si="0"/>
        <v>12</v>
      </c>
      <c r="I19" s="201"/>
      <c r="J19" s="200">
        <f t="shared" si="1"/>
        <v>12</v>
      </c>
      <c r="K19" s="199">
        <v>0</v>
      </c>
      <c r="L19" s="199">
        <v>0</v>
      </c>
      <c r="M19" s="203">
        <f t="shared" si="2"/>
        <v>0</v>
      </c>
      <c r="N19" s="199">
        <v>0</v>
      </c>
    </row>
    <row r="20" spans="1:14">
      <c r="A20" s="57"/>
      <c r="B20" s="202"/>
      <c r="C20" s="62" t="s">
        <v>1</v>
      </c>
      <c r="D20" s="59"/>
      <c r="E20" s="86">
        <v>3</v>
      </c>
      <c r="F20" s="199">
        <v>0</v>
      </c>
      <c r="G20" s="199">
        <v>0</v>
      </c>
      <c r="H20" s="200">
        <f t="shared" si="0"/>
        <v>0</v>
      </c>
      <c r="I20" s="201"/>
      <c r="J20" s="200">
        <f t="shared" si="1"/>
        <v>0</v>
      </c>
      <c r="K20" s="199">
        <v>0</v>
      </c>
      <c r="L20" s="199">
        <v>1</v>
      </c>
      <c r="M20" s="203">
        <f t="shared" si="2"/>
        <v>1</v>
      </c>
      <c r="N20" s="199">
        <v>1</v>
      </c>
    </row>
    <row r="21" spans="1:14">
      <c r="A21" s="57"/>
      <c r="B21" s="202"/>
      <c r="C21" s="62"/>
      <c r="D21" s="59"/>
      <c r="E21" s="86">
        <v>2</v>
      </c>
      <c r="F21" s="199">
        <v>0</v>
      </c>
      <c r="G21" s="199">
        <v>19</v>
      </c>
      <c r="H21" s="200">
        <f t="shared" si="0"/>
        <v>19</v>
      </c>
      <c r="I21" s="201"/>
      <c r="J21" s="200">
        <f t="shared" si="1"/>
        <v>19</v>
      </c>
      <c r="K21" s="199">
        <v>0</v>
      </c>
      <c r="L21" s="199">
        <v>0</v>
      </c>
      <c r="M21" s="203">
        <f t="shared" si="2"/>
        <v>0</v>
      </c>
      <c r="N21" s="199">
        <v>0</v>
      </c>
    </row>
    <row r="22" spans="1:14">
      <c r="A22" s="57"/>
      <c r="B22" s="72"/>
      <c r="C22" s="71"/>
      <c r="D22" s="59"/>
      <c r="E22" s="64">
        <v>1</v>
      </c>
      <c r="F22" s="199">
        <v>0</v>
      </c>
      <c r="G22" s="199">
        <v>8</v>
      </c>
      <c r="H22" s="200">
        <f t="shared" si="0"/>
        <v>8</v>
      </c>
      <c r="I22" s="201">
        <v>6</v>
      </c>
      <c r="J22" s="200">
        <f t="shared" si="1"/>
        <v>14</v>
      </c>
      <c r="K22" s="199">
        <v>0</v>
      </c>
      <c r="L22" s="199">
        <v>0</v>
      </c>
      <c r="M22" s="203">
        <f t="shared" si="2"/>
        <v>0</v>
      </c>
      <c r="N22" s="199">
        <v>0</v>
      </c>
    </row>
    <row r="23" spans="1:14" ht="12.75" customHeight="1">
      <c r="A23" s="57"/>
      <c r="B23" s="398" t="s">
        <v>18</v>
      </c>
      <c r="C23" s="398"/>
      <c r="D23" s="398"/>
      <c r="E23" s="398"/>
      <c r="F23" s="200">
        <f t="shared" ref="F23:N23" si="3">SUM(F10:F22)</f>
        <v>182</v>
      </c>
      <c r="G23" s="200">
        <f t="shared" si="3"/>
        <v>83</v>
      </c>
      <c r="H23" s="455">
        <f t="shared" si="3"/>
        <v>265</v>
      </c>
      <c r="I23" s="455">
        <f t="shared" si="3"/>
        <v>6</v>
      </c>
      <c r="J23" s="455">
        <f t="shared" si="3"/>
        <v>271</v>
      </c>
      <c r="K23" s="455">
        <f t="shared" si="3"/>
        <v>87</v>
      </c>
      <c r="L23" s="455">
        <f t="shared" si="3"/>
        <v>19</v>
      </c>
      <c r="M23" s="455">
        <f t="shared" si="3"/>
        <v>106</v>
      </c>
      <c r="N23" s="455">
        <f t="shared" si="3"/>
        <v>25</v>
      </c>
    </row>
    <row r="24" spans="1:14">
      <c r="A24" s="57"/>
      <c r="B24" s="202"/>
      <c r="C24" s="202"/>
      <c r="D24" s="65"/>
      <c r="E24" s="72">
        <v>13</v>
      </c>
      <c r="F24" s="199">
        <v>438</v>
      </c>
      <c r="G24" s="199">
        <v>217</v>
      </c>
      <c r="H24" s="455">
        <f t="shared" ref="H24:H36" si="4">F24+G24</f>
        <v>655</v>
      </c>
      <c r="I24" s="456"/>
      <c r="J24" s="455">
        <f t="shared" ref="J24:J36" si="5">H24+I24</f>
        <v>655</v>
      </c>
      <c r="K24" s="457">
        <v>93</v>
      </c>
      <c r="L24" s="457">
        <v>35</v>
      </c>
      <c r="M24" s="458">
        <f t="shared" ref="M24:M36" si="6">K24+L24</f>
        <v>128</v>
      </c>
      <c r="N24" s="457">
        <v>47</v>
      </c>
    </row>
    <row r="25" spans="1:14">
      <c r="A25" s="57"/>
      <c r="B25" s="202"/>
      <c r="C25" s="202" t="s">
        <v>0</v>
      </c>
      <c r="D25" s="65"/>
      <c r="E25" s="86">
        <v>12</v>
      </c>
      <c r="F25" s="199">
        <v>3</v>
      </c>
      <c r="G25" s="199">
        <v>1</v>
      </c>
      <c r="H25" s="455">
        <f t="shared" si="4"/>
        <v>4</v>
      </c>
      <c r="I25" s="456"/>
      <c r="J25" s="455">
        <f t="shared" si="5"/>
        <v>4</v>
      </c>
      <c r="K25" s="457">
        <v>1</v>
      </c>
      <c r="L25" s="457">
        <v>1</v>
      </c>
      <c r="M25" s="458">
        <f t="shared" si="6"/>
        <v>2</v>
      </c>
      <c r="N25" s="457">
        <v>1</v>
      </c>
    </row>
    <row r="26" spans="1:14">
      <c r="A26" s="57"/>
      <c r="B26" s="202" t="s">
        <v>7</v>
      </c>
      <c r="C26" s="72"/>
      <c r="D26" s="65"/>
      <c r="E26" s="86">
        <v>11</v>
      </c>
      <c r="F26" s="199">
        <v>21</v>
      </c>
      <c r="G26" s="199">
        <v>0</v>
      </c>
      <c r="H26" s="455">
        <f t="shared" si="4"/>
        <v>21</v>
      </c>
      <c r="I26" s="456"/>
      <c r="J26" s="455">
        <f t="shared" si="5"/>
        <v>21</v>
      </c>
      <c r="K26" s="457">
        <v>0</v>
      </c>
      <c r="L26" s="457">
        <v>1</v>
      </c>
      <c r="M26" s="458">
        <f t="shared" si="6"/>
        <v>1</v>
      </c>
      <c r="N26" s="457">
        <v>1</v>
      </c>
    </row>
    <row r="27" spans="1:14">
      <c r="A27" s="57"/>
      <c r="B27" s="202" t="s">
        <v>8</v>
      </c>
      <c r="C27" s="202"/>
      <c r="D27" s="65" t="s">
        <v>26</v>
      </c>
      <c r="E27" s="86">
        <v>10</v>
      </c>
      <c r="F27" s="199">
        <v>30</v>
      </c>
      <c r="G27" s="199">
        <v>0</v>
      </c>
      <c r="H27" s="455">
        <f t="shared" si="4"/>
        <v>30</v>
      </c>
      <c r="I27" s="456"/>
      <c r="J27" s="455">
        <f t="shared" si="5"/>
        <v>30</v>
      </c>
      <c r="K27" s="457">
        <v>0</v>
      </c>
      <c r="L27" s="457">
        <v>0</v>
      </c>
      <c r="M27" s="458">
        <f t="shared" si="6"/>
        <v>0</v>
      </c>
      <c r="N27" s="457">
        <v>0</v>
      </c>
    </row>
    <row r="28" spans="1:14">
      <c r="A28" s="57"/>
      <c r="B28" s="202" t="s">
        <v>0</v>
      </c>
      <c r="C28" s="202"/>
      <c r="D28" s="65" t="s">
        <v>8</v>
      </c>
      <c r="E28" s="86">
        <v>9</v>
      </c>
      <c r="F28" s="199">
        <v>8</v>
      </c>
      <c r="G28" s="199">
        <v>0</v>
      </c>
      <c r="H28" s="455">
        <f t="shared" si="4"/>
        <v>8</v>
      </c>
      <c r="I28" s="456"/>
      <c r="J28" s="455">
        <f t="shared" si="5"/>
        <v>8</v>
      </c>
      <c r="K28" s="457">
        <v>0</v>
      </c>
      <c r="L28" s="457">
        <v>0</v>
      </c>
      <c r="M28" s="458">
        <f t="shared" si="6"/>
        <v>0</v>
      </c>
      <c r="N28" s="457">
        <v>0</v>
      </c>
    </row>
    <row r="29" spans="1:14">
      <c r="A29" s="57"/>
      <c r="B29" s="202" t="s">
        <v>2</v>
      </c>
      <c r="C29" s="202" t="s">
        <v>5</v>
      </c>
      <c r="D29" s="65" t="s">
        <v>27</v>
      </c>
      <c r="E29" s="86">
        <v>8</v>
      </c>
      <c r="F29" s="199">
        <v>1</v>
      </c>
      <c r="G29" s="199">
        <v>2</v>
      </c>
      <c r="H29" s="455">
        <f t="shared" si="4"/>
        <v>3</v>
      </c>
      <c r="I29" s="456"/>
      <c r="J29" s="455">
        <f t="shared" si="5"/>
        <v>3</v>
      </c>
      <c r="K29" s="457">
        <v>0</v>
      </c>
      <c r="L29" s="457">
        <v>1</v>
      </c>
      <c r="M29" s="458">
        <f t="shared" si="6"/>
        <v>1</v>
      </c>
      <c r="N29" s="457">
        <v>1</v>
      </c>
    </row>
    <row r="30" spans="1:14">
      <c r="A30" s="57"/>
      <c r="B30" s="202" t="s">
        <v>4</v>
      </c>
      <c r="C30" s="202"/>
      <c r="D30" s="65" t="s">
        <v>4</v>
      </c>
      <c r="E30" s="86">
        <v>7</v>
      </c>
      <c r="F30" s="199">
        <v>14</v>
      </c>
      <c r="G30" s="199">
        <v>1</v>
      </c>
      <c r="H30" s="455">
        <f t="shared" si="4"/>
        <v>15</v>
      </c>
      <c r="I30" s="456"/>
      <c r="J30" s="455">
        <f t="shared" si="5"/>
        <v>15</v>
      </c>
      <c r="K30" s="457">
        <v>0</v>
      </c>
      <c r="L30" s="457">
        <v>1</v>
      </c>
      <c r="M30" s="458">
        <f t="shared" si="6"/>
        <v>1</v>
      </c>
      <c r="N30" s="457">
        <v>1</v>
      </c>
    </row>
    <row r="31" spans="1:14">
      <c r="A31" s="57"/>
      <c r="B31" s="202" t="s">
        <v>0</v>
      </c>
      <c r="C31" s="202"/>
      <c r="D31" s="65" t="s">
        <v>9</v>
      </c>
      <c r="E31" s="86">
        <v>6</v>
      </c>
      <c r="F31" s="199">
        <v>5</v>
      </c>
      <c r="G31" s="199">
        <v>0</v>
      </c>
      <c r="H31" s="455">
        <f t="shared" si="4"/>
        <v>5</v>
      </c>
      <c r="I31" s="456"/>
      <c r="J31" s="455">
        <f t="shared" si="5"/>
        <v>5</v>
      </c>
      <c r="K31" s="457">
        <v>0</v>
      </c>
      <c r="L31" s="457">
        <v>0</v>
      </c>
      <c r="M31" s="458">
        <f t="shared" si="6"/>
        <v>0</v>
      </c>
      <c r="N31" s="457">
        <v>0</v>
      </c>
    </row>
    <row r="32" spans="1:14">
      <c r="A32" s="57"/>
      <c r="B32" s="202" t="s">
        <v>9</v>
      </c>
      <c r="C32" s="64"/>
      <c r="D32" s="65"/>
      <c r="E32" s="86">
        <v>5</v>
      </c>
      <c r="F32" s="199">
        <v>8</v>
      </c>
      <c r="G32" s="199">
        <v>5</v>
      </c>
      <c r="H32" s="455">
        <f t="shared" si="4"/>
        <v>13</v>
      </c>
      <c r="I32" s="456"/>
      <c r="J32" s="455">
        <f t="shared" si="5"/>
        <v>13</v>
      </c>
      <c r="K32" s="457">
        <v>0</v>
      </c>
      <c r="L32" s="457">
        <v>1</v>
      </c>
      <c r="M32" s="458">
        <f t="shared" si="6"/>
        <v>1</v>
      </c>
      <c r="N32" s="457">
        <v>1</v>
      </c>
    </row>
    <row r="33" spans="1:14">
      <c r="A33" s="57"/>
      <c r="B33" s="202"/>
      <c r="C33" s="202"/>
      <c r="D33" s="65"/>
      <c r="E33" s="86">
        <v>4</v>
      </c>
      <c r="F33" s="199">
        <v>1</v>
      </c>
      <c r="G33" s="199">
        <v>2</v>
      </c>
      <c r="H33" s="455">
        <f t="shared" si="4"/>
        <v>3</v>
      </c>
      <c r="I33" s="456"/>
      <c r="J33" s="455">
        <f t="shared" si="5"/>
        <v>3</v>
      </c>
      <c r="K33" s="457">
        <v>0</v>
      </c>
      <c r="L33" s="457">
        <v>0</v>
      </c>
      <c r="M33" s="458">
        <f t="shared" si="6"/>
        <v>0</v>
      </c>
      <c r="N33" s="457">
        <v>0</v>
      </c>
    </row>
    <row r="34" spans="1:14">
      <c r="A34" s="57"/>
      <c r="B34" s="202"/>
      <c r="C34" s="202" t="s">
        <v>1</v>
      </c>
      <c r="D34" s="65"/>
      <c r="E34" s="86">
        <v>3</v>
      </c>
      <c r="F34" s="199">
        <v>0</v>
      </c>
      <c r="G34" s="199">
        <v>0</v>
      </c>
      <c r="H34" s="455">
        <f t="shared" si="4"/>
        <v>0</v>
      </c>
      <c r="I34" s="456"/>
      <c r="J34" s="455">
        <f t="shared" si="5"/>
        <v>0</v>
      </c>
      <c r="K34" s="457">
        <v>0</v>
      </c>
      <c r="L34" s="457">
        <v>0</v>
      </c>
      <c r="M34" s="458">
        <f t="shared" si="6"/>
        <v>0</v>
      </c>
      <c r="N34" s="457">
        <v>0</v>
      </c>
    </row>
    <row r="35" spans="1:14">
      <c r="A35" s="57"/>
      <c r="B35" s="202"/>
      <c r="C35" s="202"/>
      <c r="D35" s="65"/>
      <c r="E35" s="86">
        <v>2</v>
      </c>
      <c r="F35" s="199">
        <v>0</v>
      </c>
      <c r="G35" s="199">
        <v>6</v>
      </c>
      <c r="H35" s="455">
        <f t="shared" si="4"/>
        <v>6</v>
      </c>
      <c r="I35" s="456"/>
      <c r="J35" s="455">
        <f t="shared" si="5"/>
        <v>6</v>
      </c>
      <c r="K35" s="457">
        <v>0</v>
      </c>
      <c r="L35" s="457">
        <v>0</v>
      </c>
      <c r="M35" s="458">
        <f t="shared" si="6"/>
        <v>0</v>
      </c>
      <c r="N35" s="457">
        <v>0</v>
      </c>
    </row>
    <row r="36" spans="1:14">
      <c r="A36" s="57"/>
      <c r="B36" s="72"/>
      <c r="C36" s="72"/>
      <c r="D36" s="65"/>
      <c r="E36" s="64">
        <v>1</v>
      </c>
      <c r="F36" s="199">
        <v>0</v>
      </c>
      <c r="G36" s="199">
        <v>12</v>
      </c>
      <c r="H36" s="455">
        <f t="shared" si="4"/>
        <v>12</v>
      </c>
      <c r="I36" s="456">
        <v>37</v>
      </c>
      <c r="J36" s="455">
        <f t="shared" si="5"/>
        <v>49</v>
      </c>
      <c r="K36" s="457">
        <v>0</v>
      </c>
      <c r="L36" s="457">
        <v>0</v>
      </c>
      <c r="M36" s="458">
        <f t="shared" si="6"/>
        <v>0</v>
      </c>
      <c r="N36" s="457">
        <v>0</v>
      </c>
    </row>
    <row r="37" spans="1:14" ht="12.75" customHeight="1">
      <c r="A37" s="57"/>
      <c r="B37" s="399" t="s">
        <v>19</v>
      </c>
      <c r="C37" s="399"/>
      <c r="D37" s="399"/>
      <c r="E37" s="399"/>
      <c r="F37" s="200">
        <f t="shared" ref="F37:N37" si="7">SUM(F24:F36)</f>
        <v>529</v>
      </c>
      <c r="G37" s="200">
        <f t="shared" si="7"/>
        <v>246</v>
      </c>
      <c r="H37" s="455">
        <f t="shared" si="7"/>
        <v>775</v>
      </c>
      <c r="I37" s="455">
        <f t="shared" si="7"/>
        <v>37</v>
      </c>
      <c r="J37" s="455">
        <f t="shared" si="7"/>
        <v>812</v>
      </c>
      <c r="K37" s="455">
        <f t="shared" si="7"/>
        <v>94</v>
      </c>
      <c r="L37" s="455">
        <f t="shared" si="7"/>
        <v>40</v>
      </c>
      <c r="M37" s="455">
        <f t="shared" si="7"/>
        <v>134</v>
      </c>
      <c r="N37" s="455">
        <f t="shared" si="7"/>
        <v>52</v>
      </c>
    </row>
    <row r="38" spans="1:14">
      <c r="A38" s="57"/>
      <c r="B38" s="64"/>
      <c r="C38" s="64"/>
      <c r="D38" s="66"/>
      <c r="E38" s="86">
        <v>13</v>
      </c>
      <c r="F38" s="199">
        <v>2</v>
      </c>
      <c r="G38" s="199">
        <v>0</v>
      </c>
      <c r="H38" s="455">
        <f t="shared" ref="H38:H50" si="8">F38+G38</f>
        <v>2</v>
      </c>
      <c r="I38" s="456"/>
      <c r="J38" s="455">
        <f t="shared" ref="J38:J50" si="9">H38+I38</f>
        <v>2</v>
      </c>
      <c r="K38" s="459">
        <v>2</v>
      </c>
      <c r="L38" s="459">
        <v>0</v>
      </c>
      <c r="M38" s="458">
        <f t="shared" ref="M38:M50" si="10">K38+L38</f>
        <v>2</v>
      </c>
      <c r="N38" s="459">
        <v>0</v>
      </c>
    </row>
    <row r="39" spans="1:14">
      <c r="A39" s="57"/>
      <c r="B39" s="202" t="s">
        <v>1</v>
      </c>
      <c r="C39" s="202" t="s">
        <v>0</v>
      </c>
      <c r="D39" s="65" t="s">
        <v>21</v>
      </c>
      <c r="E39" s="86">
        <v>12</v>
      </c>
      <c r="F39" s="199">
        <v>0</v>
      </c>
      <c r="G39" s="199">
        <v>0</v>
      </c>
      <c r="H39" s="455">
        <f t="shared" si="8"/>
        <v>0</v>
      </c>
      <c r="I39" s="456"/>
      <c r="J39" s="455">
        <f t="shared" si="9"/>
        <v>0</v>
      </c>
      <c r="K39" s="459">
        <v>0</v>
      </c>
      <c r="L39" s="459">
        <v>0</v>
      </c>
      <c r="M39" s="458">
        <f t="shared" si="10"/>
        <v>0</v>
      </c>
      <c r="N39" s="459">
        <v>0</v>
      </c>
    </row>
    <row r="40" spans="1:14">
      <c r="A40" s="57"/>
      <c r="B40" s="202" t="s">
        <v>10</v>
      </c>
      <c r="C40" s="202"/>
      <c r="D40" s="65" t="s">
        <v>10</v>
      </c>
      <c r="E40" s="86">
        <v>11</v>
      </c>
      <c r="F40" s="199">
        <v>0</v>
      </c>
      <c r="G40" s="199">
        <v>0</v>
      </c>
      <c r="H40" s="455">
        <f t="shared" si="8"/>
        <v>0</v>
      </c>
      <c r="I40" s="456"/>
      <c r="J40" s="455">
        <f t="shared" si="9"/>
        <v>0</v>
      </c>
      <c r="K40" s="459">
        <v>0</v>
      </c>
      <c r="L40" s="459">
        <v>0</v>
      </c>
      <c r="M40" s="458">
        <f t="shared" si="10"/>
        <v>0</v>
      </c>
      <c r="N40" s="459">
        <v>0</v>
      </c>
    </row>
    <row r="41" spans="1:14">
      <c r="A41" s="57"/>
      <c r="B41" s="202" t="s">
        <v>11</v>
      </c>
      <c r="C41" s="64"/>
      <c r="D41" s="65" t="s">
        <v>2</v>
      </c>
      <c r="E41" s="86">
        <v>10</v>
      </c>
      <c r="F41" s="199">
        <v>0</v>
      </c>
      <c r="G41" s="199">
        <v>0</v>
      </c>
      <c r="H41" s="455">
        <f t="shared" si="8"/>
        <v>0</v>
      </c>
      <c r="I41" s="456"/>
      <c r="J41" s="455">
        <f t="shared" si="9"/>
        <v>0</v>
      </c>
      <c r="K41" s="459">
        <v>0</v>
      </c>
      <c r="L41" s="459">
        <v>0</v>
      </c>
      <c r="M41" s="458">
        <f t="shared" si="10"/>
        <v>0</v>
      </c>
      <c r="N41" s="459">
        <v>0</v>
      </c>
    </row>
    <row r="42" spans="1:14">
      <c r="A42" s="57"/>
      <c r="B42" s="202" t="s">
        <v>4</v>
      </c>
      <c r="C42" s="202"/>
      <c r="D42" s="65" t="s">
        <v>27</v>
      </c>
      <c r="E42" s="86">
        <v>9</v>
      </c>
      <c r="F42" s="199">
        <v>0</v>
      </c>
      <c r="G42" s="199">
        <v>0</v>
      </c>
      <c r="H42" s="455">
        <f t="shared" si="8"/>
        <v>0</v>
      </c>
      <c r="I42" s="456"/>
      <c r="J42" s="455">
        <f t="shared" si="9"/>
        <v>0</v>
      </c>
      <c r="K42" s="459">
        <v>0</v>
      </c>
      <c r="L42" s="459">
        <v>0</v>
      </c>
      <c r="M42" s="458">
        <f t="shared" si="10"/>
        <v>0</v>
      </c>
      <c r="N42" s="459">
        <v>0</v>
      </c>
    </row>
    <row r="43" spans="1:14">
      <c r="A43" s="57"/>
      <c r="B43" s="202" t="s">
        <v>3</v>
      </c>
      <c r="C43" s="202" t="s">
        <v>5</v>
      </c>
      <c r="D43" s="65" t="s">
        <v>1</v>
      </c>
      <c r="E43" s="86">
        <v>8</v>
      </c>
      <c r="F43" s="199">
        <v>0</v>
      </c>
      <c r="G43" s="199">
        <v>0</v>
      </c>
      <c r="H43" s="455">
        <f t="shared" si="8"/>
        <v>0</v>
      </c>
      <c r="I43" s="456"/>
      <c r="J43" s="455">
        <f t="shared" si="9"/>
        <v>0</v>
      </c>
      <c r="K43" s="459">
        <v>0</v>
      </c>
      <c r="L43" s="459">
        <v>0</v>
      </c>
      <c r="M43" s="458">
        <f t="shared" si="10"/>
        <v>0</v>
      </c>
      <c r="N43" s="459">
        <v>0</v>
      </c>
    </row>
    <row r="44" spans="1:14">
      <c r="A44" s="57"/>
      <c r="B44" s="202" t="s">
        <v>4</v>
      </c>
      <c r="C44" s="202"/>
      <c r="D44" s="65" t="s">
        <v>26</v>
      </c>
      <c r="E44" s="86">
        <v>7</v>
      </c>
      <c r="F44" s="199">
        <v>0</v>
      </c>
      <c r="G44" s="199">
        <v>0</v>
      </c>
      <c r="H44" s="455">
        <f t="shared" si="8"/>
        <v>0</v>
      </c>
      <c r="I44" s="456"/>
      <c r="J44" s="455">
        <f t="shared" si="9"/>
        <v>0</v>
      </c>
      <c r="K44" s="459">
        <v>0</v>
      </c>
      <c r="L44" s="459">
        <v>0</v>
      </c>
      <c r="M44" s="458">
        <f t="shared" si="10"/>
        <v>0</v>
      </c>
      <c r="N44" s="459">
        <v>0</v>
      </c>
    </row>
    <row r="45" spans="1:14">
      <c r="A45" s="57"/>
      <c r="B45" s="202" t="s">
        <v>1</v>
      </c>
      <c r="C45" s="202"/>
      <c r="D45" s="65" t="s">
        <v>22</v>
      </c>
      <c r="E45" s="86">
        <v>6</v>
      </c>
      <c r="F45" s="199">
        <v>0</v>
      </c>
      <c r="G45" s="199">
        <v>0</v>
      </c>
      <c r="H45" s="455">
        <f t="shared" si="8"/>
        <v>0</v>
      </c>
      <c r="I45" s="456"/>
      <c r="J45" s="455">
        <f t="shared" si="9"/>
        <v>0</v>
      </c>
      <c r="K45" s="459">
        <v>0</v>
      </c>
      <c r="L45" s="459">
        <v>0</v>
      </c>
      <c r="M45" s="458">
        <f t="shared" si="10"/>
        <v>0</v>
      </c>
      <c r="N45" s="459">
        <v>0</v>
      </c>
    </row>
    <row r="46" spans="1:14">
      <c r="A46" s="57"/>
      <c r="B46" s="202" t="s">
        <v>12</v>
      </c>
      <c r="C46" s="64"/>
      <c r="D46" s="65" t="s">
        <v>2</v>
      </c>
      <c r="E46" s="86">
        <v>5</v>
      </c>
      <c r="F46" s="199">
        <v>0</v>
      </c>
      <c r="G46" s="199">
        <v>0</v>
      </c>
      <c r="H46" s="455">
        <f t="shared" si="8"/>
        <v>0</v>
      </c>
      <c r="I46" s="456"/>
      <c r="J46" s="455">
        <f t="shared" si="9"/>
        <v>0</v>
      </c>
      <c r="K46" s="459">
        <v>0</v>
      </c>
      <c r="L46" s="459">
        <v>0</v>
      </c>
      <c r="M46" s="458">
        <f t="shared" si="10"/>
        <v>0</v>
      </c>
      <c r="N46" s="459">
        <v>0</v>
      </c>
    </row>
    <row r="47" spans="1:14">
      <c r="A47" s="57"/>
      <c r="B47" s="202"/>
      <c r="C47" s="202"/>
      <c r="D47" s="65" t="s">
        <v>7</v>
      </c>
      <c r="E47" s="86">
        <v>4</v>
      </c>
      <c r="F47" s="199">
        <v>0</v>
      </c>
      <c r="G47" s="199">
        <v>0</v>
      </c>
      <c r="H47" s="455">
        <f t="shared" si="8"/>
        <v>0</v>
      </c>
      <c r="I47" s="456"/>
      <c r="J47" s="455">
        <f t="shared" si="9"/>
        <v>0</v>
      </c>
      <c r="K47" s="459">
        <v>0</v>
      </c>
      <c r="L47" s="459">
        <v>0</v>
      </c>
      <c r="M47" s="458">
        <f t="shared" si="10"/>
        <v>0</v>
      </c>
      <c r="N47" s="459">
        <v>0</v>
      </c>
    </row>
    <row r="48" spans="1:14">
      <c r="A48" s="57"/>
      <c r="B48" s="202"/>
      <c r="C48" s="202" t="s">
        <v>1</v>
      </c>
      <c r="D48" s="65" t="s">
        <v>1</v>
      </c>
      <c r="E48" s="86">
        <v>3</v>
      </c>
      <c r="F48" s="199">
        <v>0</v>
      </c>
      <c r="G48" s="199">
        <v>0</v>
      </c>
      <c r="H48" s="455">
        <f t="shared" si="8"/>
        <v>0</v>
      </c>
      <c r="I48" s="456"/>
      <c r="J48" s="455">
        <f t="shared" si="9"/>
        <v>0</v>
      </c>
      <c r="K48" s="459">
        <v>0</v>
      </c>
      <c r="L48" s="459">
        <v>0</v>
      </c>
      <c r="M48" s="458">
        <f t="shared" si="10"/>
        <v>0</v>
      </c>
      <c r="N48" s="459">
        <v>0</v>
      </c>
    </row>
    <row r="49" spans="1:14">
      <c r="A49" s="57"/>
      <c r="B49" s="202"/>
      <c r="C49" s="202"/>
      <c r="D49" s="65" t="s">
        <v>3</v>
      </c>
      <c r="E49" s="86">
        <v>2</v>
      </c>
      <c r="F49" s="199">
        <v>0</v>
      </c>
      <c r="G49" s="199">
        <v>0</v>
      </c>
      <c r="H49" s="455">
        <f t="shared" si="8"/>
        <v>0</v>
      </c>
      <c r="I49" s="456"/>
      <c r="J49" s="455">
        <f t="shared" si="9"/>
        <v>0</v>
      </c>
      <c r="K49" s="459">
        <v>0</v>
      </c>
      <c r="L49" s="459">
        <v>0</v>
      </c>
      <c r="M49" s="458">
        <f t="shared" si="10"/>
        <v>0</v>
      </c>
      <c r="N49" s="459">
        <v>0</v>
      </c>
    </row>
    <row r="50" spans="1:14">
      <c r="A50" s="57"/>
      <c r="B50" s="72"/>
      <c r="C50" s="65"/>
      <c r="D50" s="72"/>
      <c r="E50" s="64">
        <v>1</v>
      </c>
      <c r="F50" s="199">
        <v>0</v>
      </c>
      <c r="G50" s="199">
        <v>0</v>
      </c>
      <c r="H50" s="455">
        <f t="shared" si="8"/>
        <v>0</v>
      </c>
      <c r="I50" s="456">
        <v>33</v>
      </c>
      <c r="J50" s="455">
        <f t="shared" si="9"/>
        <v>33</v>
      </c>
      <c r="K50" s="459">
        <v>0</v>
      </c>
      <c r="L50" s="459">
        <v>0</v>
      </c>
      <c r="M50" s="458">
        <f t="shared" si="10"/>
        <v>0</v>
      </c>
      <c r="N50" s="459">
        <v>0</v>
      </c>
    </row>
    <row r="51" spans="1:14" ht="12.75" customHeight="1">
      <c r="B51" s="398" t="s">
        <v>20</v>
      </c>
      <c r="C51" s="398"/>
      <c r="D51" s="398"/>
      <c r="E51" s="398"/>
      <c r="F51" s="200">
        <f t="shared" ref="F51:N51" si="11">SUM(F38:F50)</f>
        <v>2</v>
      </c>
      <c r="G51" s="200">
        <f t="shared" si="11"/>
        <v>0</v>
      </c>
      <c r="H51" s="455">
        <f t="shared" si="11"/>
        <v>2</v>
      </c>
      <c r="I51" s="455">
        <f t="shared" si="11"/>
        <v>33</v>
      </c>
      <c r="J51" s="455">
        <f t="shared" si="11"/>
        <v>35</v>
      </c>
      <c r="K51" s="455">
        <f t="shared" si="11"/>
        <v>2</v>
      </c>
      <c r="L51" s="455">
        <f t="shared" si="11"/>
        <v>0</v>
      </c>
      <c r="M51" s="455">
        <f t="shared" si="11"/>
        <v>2</v>
      </c>
      <c r="N51" s="455">
        <f t="shared" si="11"/>
        <v>0</v>
      </c>
    </row>
    <row r="52" spans="1:14">
      <c r="B52" s="398" t="s">
        <v>37</v>
      </c>
      <c r="C52" s="398"/>
      <c r="D52" s="398"/>
      <c r="E52" s="398"/>
      <c r="F52" s="69">
        <v>0</v>
      </c>
      <c r="G52" s="69">
        <v>0</v>
      </c>
      <c r="H52" s="60">
        <v>0</v>
      </c>
      <c r="I52" s="60">
        <v>0</v>
      </c>
      <c r="J52" s="60">
        <v>0</v>
      </c>
      <c r="K52" s="60">
        <v>0</v>
      </c>
      <c r="L52" s="60">
        <v>1</v>
      </c>
      <c r="M52" s="60">
        <v>1</v>
      </c>
      <c r="N52" s="60">
        <v>1</v>
      </c>
    </row>
    <row r="53" spans="1:14" ht="12.75" customHeight="1">
      <c r="B53" s="396" t="s">
        <v>40</v>
      </c>
      <c r="C53" s="396"/>
      <c r="D53" s="396"/>
      <c r="E53" s="396"/>
      <c r="F53" s="205">
        <f t="shared" ref="F53:N53" si="12">+F23+F37+F51+F52</f>
        <v>713</v>
      </c>
      <c r="G53" s="205">
        <f t="shared" si="12"/>
        <v>329</v>
      </c>
      <c r="H53" s="205">
        <f t="shared" si="12"/>
        <v>1042</v>
      </c>
      <c r="I53" s="205">
        <f t="shared" si="12"/>
        <v>76</v>
      </c>
      <c r="J53" s="205">
        <f t="shared" si="12"/>
        <v>1118</v>
      </c>
      <c r="K53" s="205">
        <f t="shared" si="12"/>
        <v>183</v>
      </c>
      <c r="L53" s="205">
        <f t="shared" si="12"/>
        <v>60</v>
      </c>
      <c r="M53" s="205">
        <f t="shared" si="12"/>
        <v>243</v>
      </c>
      <c r="N53" s="205">
        <f t="shared" si="12"/>
        <v>78</v>
      </c>
    </row>
    <row r="54" spans="1:14"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</row>
    <row r="55" spans="1:14">
      <c r="B55" s="6" t="s">
        <v>38</v>
      </c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</row>
  </sheetData>
  <protectedRanges>
    <protectedRange sqref="F10:G22 I10:I22 K10:L22 N10:N22 F24:G36 I24:I36 K24:L36 N24:N36 F38:G50 I38:I50 K38:L50 N38:N50 F52:N52" name="dados a serem preenchidos pelos TRTs_1"/>
    <protectedRange sqref="D2:J3 F4" name="Cabecalho_1"/>
  </protectedRanges>
  <mergeCells count="19">
    <mergeCell ref="D2:J2"/>
    <mergeCell ref="D3:J3"/>
    <mergeCell ref="B4:E4"/>
    <mergeCell ref="B5:N5"/>
    <mergeCell ref="B7:E9"/>
    <mergeCell ref="F7:J7"/>
    <mergeCell ref="K7:N7"/>
    <mergeCell ref="N8:N9"/>
    <mergeCell ref="L8:L9"/>
    <mergeCell ref="M8:M9"/>
    <mergeCell ref="B53:E53"/>
    <mergeCell ref="F8:H8"/>
    <mergeCell ref="I8:I9"/>
    <mergeCell ref="J8:J9"/>
    <mergeCell ref="K8:K9"/>
    <mergeCell ref="B23:E23"/>
    <mergeCell ref="B37:E37"/>
    <mergeCell ref="B51:E51"/>
    <mergeCell ref="B52:E52"/>
  </mergeCells>
  <pageMargins left="0.511811024" right="0.511811024" top="0.78740157499999996" bottom="0.78740157499999996" header="0.31496062000000002" footer="0.31496062000000002"/>
  <ignoredErrors>
    <ignoredError sqref="H23:N52" formula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workbookViewId="0"/>
  </sheetViews>
  <sheetFormatPr defaultRowHeight="12.75"/>
  <cols>
    <col min="1" max="1" width="1.7109375" customWidth="1"/>
    <col min="2" max="2" width="4.42578125" customWidth="1"/>
    <col min="3" max="4" width="4.140625" customWidth="1"/>
    <col min="5" max="5" width="6.28515625" customWidth="1"/>
    <col min="6" max="10" width="10.7109375" customWidth="1"/>
    <col min="11" max="11" width="11.42578125" bestFit="1" customWidth="1"/>
    <col min="12" max="13" width="10.7109375" customWidth="1"/>
    <col min="14" max="14" width="11.42578125" customWidth="1"/>
  </cols>
  <sheetData>
    <row r="1" spans="1:14">
      <c r="B1" s="5" t="s">
        <v>32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spans="1:14">
      <c r="B2" s="5" t="s">
        <v>59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spans="1:14">
      <c r="B3" s="5" t="s">
        <v>60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>
      <c r="B4" s="6" t="s">
        <v>77</v>
      </c>
      <c r="C4" s="6"/>
      <c r="D4" s="6"/>
      <c r="E4" s="6"/>
      <c r="G4" s="6"/>
      <c r="H4" s="6"/>
      <c r="I4" s="6"/>
      <c r="J4" s="6"/>
      <c r="K4" s="6"/>
      <c r="L4" s="6"/>
      <c r="M4" s="6"/>
      <c r="N4" s="6"/>
    </row>
    <row r="5" spans="1:14">
      <c r="B5" s="403" t="s">
        <v>24</v>
      </c>
      <c r="C5" s="403"/>
      <c r="D5" s="403"/>
      <c r="E5" s="403"/>
      <c r="F5" s="403"/>
      <c r="G5" s="403"/>
      <c r="H5" s="403"/>
      <c r="I5" s="403"/>
      <c r="J5" s="403"/>
      <c r="K5" s="403"/>
      <c r="L5" s="403"/>
      <c r="M5" s="403"/>
      <c r="N5" s="403"/>
    </row>
    <row r="6" spans="1:14">
      <c r="B6" s="8" t="s">
        <v>39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12.75" customHeight="1">
      <c r="B7" s="404" t="s">
        <v>41</v>
      </c>
      <c r="C7" s="404"/>
      <c r="D7" s="404"/>
      <c r="E7" s="404"/>
      <c r="F7" s="404" t="s">
        <v>35</v>
      </c>
      <c r="G7" s="404"/>
      <c r="H7" s="404"/>
      <c r="I7" s="404"/>
      <c r="J7" s="404"/>
      <c r="K7" s="404" t="s">
        <v>28</v>
      </c>
      <c r="L7" s="404"/>
      <c r="M7" s="404"/>
      <c r="N7" s="404"/>
    </row>
    <row r="8" spans="1:14" ht="12.75" customHeight="1">
      <c r="B8" s="404"/>
      <c r="C8" s="404"/>
      <c r="D8" s="404"/>
      <c r="E8" s="404"/>
      <c r="F8" s="404" t="s">
        <v>13</v>
      </c>
      <c r="G8" s="404"/>
      <c r="H8" s="404"/>
      <c r="I8" s="404" t="s">
        <v>14</v>
      </c>
      <c r="J8" s="404" t="s">
        <v>15</v>
      </c>
      <c r="K8" s="404" t="s">
        <v>30</v>
      </c>
      <c r="L8" s="404" t="s">
        <v>31</v>
      </c>
      <c r="M8" s="404" t="s">
        <v>15</v>
      </c>
      <c r="N8" s="404" t="s">
        <v>29</v>
      </c>
    </row>
    <row r="9" spans="1:14" ht="24">
      <c r="B9" s="404"/>
      <c r="C9" s="404"/>
      <c r="D9" s="404"/>
      <c r="E9" s="404"/>
      <c r="F9" s="219" t="s">
        <v>16</v>
      </c>
      <c r="G9" s="219" t="s">
        <v>17</v>
      </c>
      <c r="H9" s="219" t="s">
        <v>23</v>
      </c>
      <c r="I9" s="405"/>
      <c r="J9" s="405"/>
      <c r="K9" s="405"/>
      <c r="L9" s="405"/>
      <c r="M9" s="405"/>
      <c r="N9" s="405"/>
    </row>
    <row r="10" spans="1:14">
      <c r="A10" s="30"/>
      <c r="B10" s="206"/>
      <c r="C10" s="207"/>
      <c r="D10" s="208"/>
      <c r="E10" s="216">
        <v>13</v>
      </c>
      <c r="F10" s="221">
        <v>71</v>
      </c>
      <c r="G10" s="221">
        <v>19</v>
      </c>
      <c r="H10" s="12">
        <f t="shared" ref="H10:H22" si="0">F10+G10</f>
        <v>90</v>
      </c>
      <c r="I10" s="12">
        <v>0</v>
      </c>
      <c r="J10" s="12">
        <f t="shared" ref="J10:J22" si="1">H10+I10</f>
        <v>90</v>
      </c>
      <c r="K10" s="222">
        <v>83</v>
      </c>
      <c r="L10" s="222">
        <v>2</v>
      </c>
      <c r="M10" s="197">
        <f t="shared" ref="M10:M22" si="2">K10+L10</f>
        <v>85</v>
      </c>
      <c r="N10" s="222">
        <v>3</v>
      </c>
    </row>
    <row r="11" spans="1:14">
      <c r="A11" s="30"/>
      <c r="B11" s="209" t="s">
        <v>1</v>
      </c>
      <c r="C11" s="210" t="s">
        <v>0</v>
      </c>
      <c r="D11" s="208"/>
      <c r="E11" s="216">
        <v>12</v>
      </c>
      <c r="F11" s="221">
        <v>5</v>
      </c>
      <c r="G11" s="221">
        <v>0</v>
      </c>
      <c r="H11" s="12">
        <f t="shared" si="0"/>
        <v>5</v>
      </c>
      <c r="I11" s="12">
        <v>0</v>
      </c>
      <c r="J11" s="12">
        <f t="shared" si="1"/>
        <v>5</v>
      </c>
      <c r="K11" s="221">
        <v>0</v>
      </c>
      <c r="L11" s="221">
        <v>0</v>
      </c>
      <c r="M11" s="197">
        <f t="shared" si="2"/>
        <v>0</v>
      </c>
      <c r="N11" s="221">
        <v>0</v>
      </c>
    </row>
    <row r="12" spans="1:14">
      <c r="A12" s="30"/>
      <c r="B12" s="209" t="s">
        <v>2</v>
      </c>
      <c r="C12" s="211"/>
      <c r="D12" s="212" t="s">
        <v>6</v>
      </c>
      <c r="E12" s="216">
        <v>11</v>
      </c>
      <c r="F12" s="221">
        <v>28</v>
      </c>
      <c r="G12" s="221">
        <v>0</v>
      </c>
      <c r="H12" s="12">
        <f t="shared" si="0"/>
        <v>28</v>
      </c>
      <c r="I12" s="12">
        <v>0</v>
      </c>
      <c r="J12" s="12">
        <f t="shared" si="1"/>
        <v>28</v>
      </c>
      <c r="K12" s="221">
        <v>0</v>
      </c>
      <c r="L12" s="221">
        <v>0</v>
      </c>
      <c r="M12" s="197">
        <f t="shared" si="2"/>
        <v>0</v>
      </c>
      <c r="N12" s="221">
        <v>0</v>
      </c>
    </row>
    <row r="13" spans="1:14">
      <c r="A13" s="30"/>
      <c r="B13" s="209" t="s">
        <v>1</v>
      </c>
      <c r="C13" s="210"/>
      <c r="D13" s="212" t="s">
        <v>10</v>
      </c>
      <c r="E13" s="216">
        <v>10</v>
      </c>
      <c r="F13" s="221">
        <v>16</v>
      </c>
      <c r="G13" s="221">
        <v>0</v>
      </c>
      <c r="H13" s="12">
        <f t="shared" si="0"/>
        <v>16</v>
      </c>
      <c r="I13" s="12">
        <v>0</v>
      </c>
      <c r="J13" s="12">
        <f t="shared" si="1"/>
        <v>16</v>
      </c>
      <c r="K13" s="221">
        <v>0</v>
      </c>
      <c r="L13" s="221">
        <v>0</v>
      </c>
      <c r="M13" s="197">
        <f t="shared" si="2"/>
        <v>0</v>
      </c>
      <c r="N13" s="221">
        <v>0</v>
      </c>
    </row>
    <row r="14" spans="1:14">
      <c r="A14" s="30"/>
      <c r="B14" s="209" t="s">
        <v>3</v>
      </c>
      <c r="C14" s="210"/>
      <c r="D14" s="212" t="s">
        <v>25</v>
      </c>
      <c r="E14" s="216">
        <v>9</v>
      </c>
      <c r="F14" s="221">
        <v>6</v>
      </c>
      <c r="G14" s="221">
        <v>0</v>
      </c>
      <c r="H14" s="12">
        <f t="shared" si="0"/>
        <v>6</v>
      </c>
      <c r="I14" s="12">
        <v>0</v>
      </c>
      <c r="J14" s="12">
        <f t="shared" si="1"/>
        <v>6</v>
      </c>
      <c r="K14" s="221">
        <v>0</v>
      </c>
      <c r="L14" s="221">
        <v>0</v>
      </c>
      <c r="M14" s="197">
        <f t="shared" si="2"/>
        <v>0</v>
      </c>
      <c r="N14" s="221">
        <v>0</v>
      </c>
    </row>
    <row r="15" spans="1:14">
      <c r="A15" s="30"/>
      <c r="B15" s="209" t="s">
        <v>4</v>
      </c>
      <c r="C15" s="210" t="s">
        <v>5</v>
      </c>
      <c r="D15" s="212" t="s">
        <v>22</v>
      </c>
      <c r="E15" s="216">
        <v>8</v>
      </c>
      <c r="F15" s="221">
        <v>4</v>
      </c>
      <c r="G15" s="221">
        <v>0</v>
      </c>
      <c r="H15" s="12">
        <f t="shared" si="0"/>
        <v>4</v>
      </c>
      <c r="I15" s="12">
        <v>0</v>
      </c>
      <c r="J15" s="12">
        <f t="shared" si="1"/>
        <v>4</v>
      </c>
      <c r="K15" s="221">
        <v>0</v>
      </c>
      <c r="L15" s="221">
        <v>0</v>
      </c>
      <c r="M15" s="197">
        <f t="shared" si="2"/>
        <v>0</v>
      </c>
      <c r="N15" s="221">
        <v>0</v>
      </c>
    </row>
    <row r="16" spans="1:14">
      <c r="A16" s="30"/>
      <c r="B16" s="209" t="s">
        <v>6</v>
      </c>
      <c r="C16" s="210"/>
      <c r="D16" s="212" t="s">
        <v>12</v>
      </c>
      <c r="E16" s="216">
        <v>7</v>
      </c>
      <c r="F16" s="221">
        <v>1</v>
      </c>
      <c r="G16" s="221">
        <v>0</v>
      </c>
      <c r="H16" s="12">
        <f t="shared" si="0"/>
        <v>1</v>
      </c>
      <c r="I16" s="12">
        <v>0</v>
      </c>
      <c r="J16" s="12">
        <f t="shared" si="1"/>
        <v>1</v>
      </c>
      <c r="K16" s="221">
        <v>0</v>
      </c>
      <c r="L16" s="221">
        <v>0</v>
      </c>
      <c r="M16" s="197">
        <f t="shared" si="2"/>
        <v>0</v>
      </c>
      <c r="N16" s="221">
        <v>0</v>
      </c>
    </row>
    <row r="17" spans="1:14">
      <c r="A17" s="30"/>
      <c r="B17" s="209" t="s">
        <v>7</v>
      </c>
      <c r="C17" s="211"/>
      <c r="D17" s="212" t="s">
        <v>4</v>
      </c>
      <c r="E17" s="216">
        <v>6</v>
      </c>
      <c r="F17" s="221">
        <v>1</v>
      </c>
      <c r="G17" s="221">
        <v>0</v>
      </c>
      <c r="H17" s="12">
        <f t="shared" si="0"/>
        <v>1</v>
      </c>
      <c r="I17" s="12">
        <v>0</v>
      </c>
      <c r="J17" s="12">
        <f t="shared" si="1"/>
        <v>1</v>
      </c>
      <c r="K17" s="221">
        <v>0</v>
      </c>
      <c r="L17" s="221">
        <v>0</v>
      </c>
      <c r="M17" s="197">
        <f t="shared" si="2"/>
        <v>0</v>
      </c>
      <c r="N17" s="221">
        <v>0</v>
      </c>
    </row>
    <row r="18" spans="1:14">
      <c r="A18" s="30"/>
      <c r="B18" s="209" t="s">
        <v>1</v>
      </c>
      <c r="C18" s="210"/>
      <c r="D18" s="212" t="s">
        <v>9</v>
      </c>
      <c r="E18" s="216">
        <v>5</v>
      </c>
      <c r="F18" s="221">
        <v>5</v>
      </c>
      <c r="G18" s="221">
        <v>0</v>
      </c>
      <c r="H18" s="12">
        <f t="shared" si="0"/>
        <v>5</v>
      </c>
      <c r="I18" s="12">
        <v>0</v>
      </c>
      <c r="J18" s="12">
        <f t="shared" si="1"/>
        <v>5</v>
      </c>
      <c r="K18" s="221">
        <v>0</v>
      </c>
      <c r="L18" s="221">
        <v>0</v>
      </c>
      <c r="M18" s="197">
        <f t="shared" si="2"/>
        <v>0</v>
      </c>
      <c r="N18" s="221">
        <v>0</v>
      </c>
    </row>
    <row r="19" spans="1:14">
      <c r="A19" s="30"/>
      <c r="B19" s="209"/>
      <c r="C19" s="210"/>
      <c r="D19" s="212" t="s">
        <v>12</v>
      </c>
      <c r="E19" s="216">
        <v>4</v>
      </c>
      <c r="F19" s="221">
        <v>17</v>
      </c>
      <c r="G19" s="221">
        <v>0</v>
      </c>
      <c r="H19" s="12">
        <f t="shared" si="0"/>
        <v>17</v>
      </c>
      <c r="I19" s="12">
        <v>0</v>
      </c>
      <c r="J19" s="12">
        <f t="shared" si="1"/>
        <v>17</v>
      </c>
      <c r="K19" s="221">
        <v>0</v>
      </c>
      <c r="L19" s="221">
        <v>0</v>
      </c>
      <c r="M19" s="197">
        <f t="shared" si="2"/>
        <v>0</v>
      </c>
      <c r="N19" s="221">
        <v>0</v>
      </c>
    </row>
    <row r="20" spans="1:14">
      <c r="A20" s="30"/>
      <c r="B20" s="209"/>
      <c r="C20" s="210" t="s">
        <v>1</v>
      </c>
      <c r="D20" s="208"/>
      <c r="E20" s="216">
        <v>3</v>
      </c>
      <c r="F20" s="221">
        <v>0</v>
      </c>
      <c r="G20" s="221">
        <v>8</v>
      </c>
      <c r="H20" s="12">
        <f t="shared" si="0"/>
        <v>8</v>
      </c>
      <c r="I20" s="12">
        <v>0</v>
      </c>
      <c r="J20" s="12">
        <f t="shared" si="1"/>
        <v>8</v>
      </c>
      <c r="K20" s="222">
        <v>0</v>
      </c>
      <c r="L20" s="222">
        <v>0</v>
      </c>
      <c r="M20" s="197">
        <f t="shared" si="2"/>
        <v>0</v>
      </c>
      <c r="N20" s="222">
        <v>0</v>
      </c>
    </row>
    <row r="21" spans="1:14">
      <c r="A21" s="30"/>
      <c r="B21" s="209"/>
      <c r="C21" s="210"/>
      <c r="D21" s="208"/>
      <c r="E21" s="216">
        <v>2</v>
      </c>
      <c r="F21" s="221">
        <v>0</v>
      </c>
      <c r="G21" s="221">
        <v>16</v>
      </c>
      <c r="H21" s="12">
        <f t="shared" si="0"/>
        <v>16</v>
      </c>
      <c r="I21" s="12">
        <v>0</v>
      </c>
      <c r="J21" s="12">
        <f t="shared" si="1"/>
        <v>16</v>
      </c>
      <c r="K21" s="222">
        <v>0</v>
      </c>
      <c r="L21" s="222">
        <v>0</v>
      </c>
      <c r="M21" s="197">
        <f t="shared" si="2"/>
        <v>0</v>
      </c>
      <c r="N21" s="222">
        <v>0</v>
      </c>
    </row>
    <row r="22" spans="1:14">
      <c r="A22" s="30"/>
      <c r="B22" s="213"/>
      <c r="C22" s="211"/>
      <c r="D22" s="208"/>
      <c r="E22" s="217">
        <v>1</v>
      </c>
      <c r="F22" s="221">
        <v>0</v>
      </c>
      <c r="G22" s="221">
        <v>17</v>
      </c>
      <c r="H22" s="12">
        <f t="shared" si="0"/>
        <v>17</v>
      </c>
      <c r="I22" s="12">
        <v>7</v>
      </c>
      <c r="J22" s="12">
        <f t="shared" si="1"/>
        <v>24</v>
      </c>
      <c r="K22" s="222">
        <v>0</v>
      </c>
      <c r="L22" s="222">
        <v>0</v>
      </c>
      <c r="M22" s="197">
        <f t="shared" si="2"/>
        <v>0</v>
      </c>
      <c r="N22" s="222">
        <v>0</v>
      </c>
    </row>
    <row r="23" spans="1:14" ht="12.75" customHeight="1">
      <c r="A23" s="30"/>
      <c r="B23" s="406" t="s">
        <v>18</v>
      </c>
      <c r="C23" s="406"/>
      <c r="D23" s="406"/>
      <c r="E23" s="407"/>
      <c r="F23" s="12">
        <f t="shared" ref="F23:N23" si="3">SUM(F10:F22)</f>
        <v>154</v>
      </c>
      <c r="G23" s="12">
        <f t="shared" si="3"/>
        <v>60</v>
      </c>
      <c r="H23" s="155">
        <f t="shared" si="3"/>
        <v>214</v>
      </c>
      <c r="I23" s="460">
        <f t="shared" si="3"/>
        <v>7</v>
      </c>
      <c r="J23" s="460">
        <f t="shared" si="3"/>
        <v>221</v>
      </c>
      <c r="K23" s="155">
        <f t="shared" si="3"/>
        <v>83</v>
      </c>
      <c r="L23" s="155">
        <f t="shared" si="3"/>
        <v>2</v>
      </c>
      <c r="M23" s="155">
        <f t="shared" si="3"/>
        <v>85</v>
      </c>
      <c r="N23" s="155">
        <f t="shared" si="3"/>
        <v>3</v>
      </c>
    </row>
    <row r="24" spans="1:14">
      <c r="A24" s="30"/>
      <c r="B24" s="209"/>
      <c r="C24" s="209"/>
      <c r="D24" s="214"/>
      <c r="E24" s="218">
        <v>13</v>
      </c>
      <c r="F24" s="221">
        <v>240</v>
      </c>
      <c r="G24" s="221">
        <v>165</v>
      </c>
      <c r="H24" s="155">
        <f t="shared" ref="H24:H36" si="4">F24+G24</f>
        <v>405</v>
      </c>
      <c r="I24" s="155">
        <v>0</v>
      </c>
      <c r="J24" s="155">
        <f t="shared" ref="J24:J36" si="5">H24+I24</f>
        <v>405</v>
      </c>
      <c r="K24" s="461">
        <v>111</v>
      </c>
      <c r="L24" s="461">
        <v>32</v>
      </c>
      <c r="M24" s="454">
        <f t="shared" ref="M24:M36" si="6">K24+L24</f>
        <v>143</v>
      </c>
      <c r="N24" s="461">
        <v>45</v>
      </c>
    </row>
    <row r="25" spans="1:14">
      <c r="A25" s="30"/>
      <c r="B25" s="209"/>
      <c r="C25" s="209" t="s">
        <v>0</v>
      </c>
      <c r="D25" s="214"/>
      <c r="E25" s="216">
        <v>12</v>
      </c>
      <c r="F25" s="221">
        <v>3</v>
      </c>
      <c r="G25" s="221">
        <v>0</v>
      </c>
      <c r="H25" s="155">
        <f t="shared" si="4"/>
        <v>3</v>
      </c>
      <c r="I25" s="155">
        <v>0</v>
      </c>
      <c r="J25" s="155">
        <f t="shared" si="5"/>
        <v>3</v>
      </c>
      <c r="K25" s="462">
        <v>0</v>
      </c>
      <c r="L25" s="462">
        <v>0</v>
      </c>
      <c r="M25" s="454">
        <f t="shared" si="6"/>
        <v>0</v>
      </c>
      <c r="N25" s="462">
        <v>0</v>
      </c>
    </row>
    <row r="26" spans="1:14">
      <c r="A26" s="30"/>
      <c r="B26" s="209" t="s">
        <v>7</v>
      </c>
      <c r="C26" s="213"/>
      <c r="D26" s="214"/>
      <c r="E26" s="216">
        <v>11</v>
      </c>
      <c r="F26" s="221">
        <v>14</v>
      </c>
      <c r="G26" s="221">
        <v>0</v>
      </c>
      <c r="H26" s="155">
        <f t="shared" si="4"/>
        <v>14</v>
      </c>
      <c r="I26" s="155">
        <v>0</v>
      </c>
      <c r="J26" s="155">
        <f t="shared" si="5"/>
        <v>14</v>
      </c>
      <c r="K26" s="462">
        <v>0</v>
      </c>
      <c r="L26" s="462">
        <v>0</v>
      </c>
      <c r="M26" s="454">
        <f t="shared" si="6"/>
        <v>0</v>
      </c>
      <c r="N26" s="462">
        <v>0</v>
      </c>
    </row>
    <row r="27" spans="1:14">
      <c r="A27" s="30"/>
      <c r="B27" s="209" t="s">
        <v>8</v>
      </c>
      <c r="C27" s="209"/>
      <c r="D27" s="214" t="s">
        <v>26</v>
      </c>
      <c r="E27" s="216">
        <v>10</v>
      </c>
      <c r="F27" s="221">
        <v>18</v>
      </c>
      <c r="G27" s="221">
        <v>0</v>
      </c>
      <c r="H27" s="155">
        <f t="shared" si="4"/>
        <v>18</v>
      </c>
      <c r="I27" s="155">
        <v>0</v>
      </c>
      <c r="J27" s="155">
        <f t="shared" si="5"/>
        <v>18</v>
      </c>
      <c r="K27" s="462">
        <v>0</v>
      </c>
      <c r="L27" s="462">
        <v>0</v>
      </c>
      <c r="M27" s="454">
        <f t="shared" si="6"/>
        <v>0</v>
      </c>
      <c r="N27" s="462">
        <v>0</v>
      </c>
    </row>
    <row r="28" spans="1:14">
      <c r="A28" s="30"/>
      <c r="B28" s="209" t="s">
        <v>0</v>
      </c>
      <c r="C28" s="209"/>
      <c r="D28" s="214" t="s">
        <v>8</v>
      </c>
      <c r="E28" s="216">
        <v>9</v>
      </c>
      <c r="F28" s="221">
        <v>18</v>
      </c>
      <c r="G28" s="221">
        <v>0</v>
      </c>
      <c r="H28" s="155">
        <f t="shared" si="4"/>
        <v>18</v>
      </c>
      <c r="I28" s="155">
        <v>0</v>
      </c>
      <c r="J28" s="155">
        <f t="shared" si="5"/>
        <v>18</v>
      </c>
      <c r="K28" s="462">
        <v>0</v>
      </c>
      <c r="L28" s="462">
        <v>0</v>
      </c>
      <c r="M28" s="454">
        <f t="shared" si="6"/>
        <v>0</v>
      </c>
      <c r="N28" s="462">
        <v>0</v>
      </c>
    </row>
    <row r="29" spans="1:14">
      <c r="A29" s="30"/>
      <c r="B29" s="209" t="s">
        <v>2</v>
      </c>
      <c r="C29" s="209" t="s">
        <v>5</v>
      </c>
      <c r="D29" s="214" t="s">
        <v>27</v>
      </c>
      <c r="E29" s="216">
        <v>8</v>
      </c>
      <c r="F29" s="221">
        <v>4</v>
      </c>
      <c r="G29" s="221">
        <v>0</v>
      </c>
      <c r="H29" s="155">
        <f t="shared" si="4"/>
        <v>4</v>
      </c>
      <c r="I29" s="155">
        <v>0</v>
      </c>
      <c r="J29" s="155">
        <f t="shared" si="5"/>
        <v>4</v>
      </c>
      <c r="K29" s="462">
        <v>0</v>
      </c>
      <c r="L29" s="462">
        <v>0</v>
      </c>
      <c r="M29" s="454">
        <f t="shared" si="6"/>
        <v>0</v>
      </c>
      <c r="N29" s="462">
        <v>0</v>
      </c>
    </row>
    <row r="30" spans="1:14">
      <c r="A30" s="30"/>
      <c r="B30" s="209" t="s">
        <v>4</v>
      </c>
      <c r="C30" s="209"/>
      <c r="D30" s="214" t="s">
        <v>4</v>
      </c>
      <c r="E30" s="216">
        <v>7</v>
      </c>
      <c r="F30" s="221">
        <v>4</v>
      </c>
      <c r="G30" s="221">
        <v>0</v>
      </c>
      <c r="H30" s="155">
        <f t="shared" si="4"/>
        <v>4</v>
      </c>
      <c r="I30" s="155">
        <v>0</v>
      </c>
      <c r="J30" s="155">
        <f t="shared" si="5"/>
        <v>4</v>
      </c>
      <c r="K30" s="462">
        <v>0</v>
      </c>
      <c r="L30" s="462">
        <v>0</v>
      </c>
      <c r="M30" s="454">
        <f t="shared" si="6"/>
        <v>0</v>
      </c>
      <c r="N30" s="462">
        <v>0</v>
      </c>
    </row>
    <row r="31" spans="1:14">
      <c r="A31" s="30"/>
      <c r="B31" s="209" t="s">
        <v>0</v>
      </c>
      <c r="C31" s="209"/>
      <c r="D31" s="214" t="s">
        <v>9</v>
      </c>
      <c r="E31" s="216">
        <v>6</v>
      </c>
      <c r="F31" s="221">
        <v>0</v>
      </c>
      <c r="G31" s="221">
        <v>0</v>
      </c>
      <c r="H31" s="155">
        <f t="shared" si="4"/>
        <v>0</v>
      </c>
      <c r="I31" s="155">
        <v>0</v>
      </c>
      <c r="J31" s="155">
        <f t="shared" si="5"/>
        <v>0</v>
      </c>
      <c r="K31" s="462">
        <v>0</v>
      </c>
      <c r="L31" s="462">
        <v>0</v>
      </c>
      <c r="M31" s="454">
        <f t="shared" si="6"/>
        <v>0</v>
      </c>
      <c r="N31" s="462">
        <v>0</v>
      </c>
    </row>
    <row r="32" spans="1:14">
      <c r="A32" s="30"/>
      <c r="B32" s="209" t="s">
        <v>9</v>
      </c>
      <c r="C32" s="206"/>
      <c r="D32" s="214"/>
      <c r="E32" s="216">
        <v>5</v>
      </c>
      <c r="F32" s="221">
        <v>4</v>
      </c>
      <c r="G32" s="221">
        <v>0</v>
      </c>
      <c r="H32" s="155">
        <f t="shared" si="4"/>
        <v>4</v>
      </c>
      <c r="I32" s="155">
        <v>0</v>
      </c>
      <c r="J32" s="155">
        <f t="shared" si="5"/>
        <v>4</v>
      </c>
      <c r="K32" s="462">
        <v>0</v>
      </c>
      <c r="L32" s="462">
        <v>0</v>
      </c>
      <c r="M32" s="454">
        <f t="shared" si="6"/>
        <v>0</v>
      </c>
      <c r="N32" s="462">
        <v>0</v>
      </c>
    </row>
    <row r="33" spans="1:14">
      <c r="A33" s="30"/>
      <c r="B33" s="209"/>
      <c r="C33" s="209"/>
      <c r="D33" s="214"/>
      <c r="E33" s="216">
        <v>4</v>
      </c>
      <c r="F33" s="221">
        <v>11</v>
      </c>
      <c r="G33" s="221">
        <v>0</v>
      </c>
      <c r="H33" s="155">
        <f t="shared" si="4"/>
        <v>11</v>
      </c>
      <c r="I33" s="155">
        <v>0</v>
      </c>
      <c r="J33" s="155">
        <f t="shared" si="5"/>
        <v>11</v>
      </c>
      <c r="K33" s="462">
        <v>0</v>
      </c>
      <c r="L33" s="462">
        <v>0</v>
      </c>
      <c r="M33" s="454">
        <f t="shared" si="6"/>
        <v>0</v>
      </c>
      <c r="N33" s="462">
        <v>0</v>
      </c>
    </row>
    <row r="34" spans="1:14">
      <c r="A34" s="30"/>
      <c r="B34" s="209"/>
      <c r="C34" s="209" t="s">
        <v>1</v>
      </c>
      <c r="D34" s="214"/>
      <c r="E34" s="216">
        <v>3</v>
      </c>
      <c r="F34" s="221">
        <v>0</v>
      </c>
      <c r="G34" s="221">
        <v>16</v>
      </c>
      <c r="H34" s="155">
        <f t="shared" si="4"/>
        <v>16</v>
      </c>
      <c r="I34" s="155">
        <v>0</v>
      </c>
      <c r="J34" s="155">
        <f t="shared" si="5"/>
        <v>16</v>
      </c>
      <c r="K34" s="461">
        <v>0</v>
      </c>
      <c r="L34" s="461">
        <v>0</v>
      </c>
      <c r="M34" s="454">
        <f t="shared" si="6"/>
        <v>0</v>
      </c>
      <c r="N34" s="461">
        <v>0</v>
      </c>
    </row>
    <row r="35" spans="1:14">
      <c r="A35" s="30"/>
      <c r="B35" s="209"/>
      <c r="C35" s="209"/>
      <c r="D35" s="214"/>
      <c r="E35" s="216">
        <v>2</v>
      </c>
      <c r="F35" s="221">
        <v>0</v>
      </c>
      <c r="G35" s="221">
        <v>21</v>
      </c>
      <c r="H35" s="155">
        <f t="shared" si="4"/>
        <v>21</v>
      </c>
      <c r="I35" s="155">
        <v>0</v>
      </c>
      <c r="J35" s="155">
        <f t="shared" si="5"/>
        <v>21</v>
      </c>
      <c r="K35" s="461">
        <v>0</v>
      </c>
      <c r="L35" s="461">
        <v>0</v>
      </c>
      <c r="M35" s="454">
        <f t="shared" si="6"/>
        <v>0</v>
      </c>
      <c r="N35" s="461">
        <v>0</v>
      </c>
    </row>
    <row r="36" spans="1:14">
      <c r="A36" s="30"/>
      <c r="B36" s="213"/>
      <c r="C36" s="213"/>
      <c r="D36" s="214"/>
      <c r="E36" s="217">
        <v>1</v>
      </c>
      <c r="F36" s="221">
        <v>0</v>
      </c>
      <c r="G36" s="221">
        <v>6</v>
      </c>
      <c r="H36" s="155">
        <f t="shared" si="4"/>
        <v>6</v>
      </c>
      <c r="I36" s="155">
        <v>43</v>
      </c>
      <c r="J36" s="155">
        <f t="shared" si="5"/>
        <v>49</v>
      </c>
      <c r="K36" s="461">
        <v>0</v>
      </c>
      <c r="L36" s="461">
        <v>0</v>
      </c>
      <c r="M36" s="454">
        <f t="shared" si="6"/>
        <v>0</v>
      </c>
      <c r="N36" s="461">
        <v>0</v>
      </c>
    </row>
    <row r="37" spans="1:14" ht="12.75" customHeight="1">
      <c r="A37" s="30"/>
      <c r="B37" s="407" t="s">
        <v>19</v>
      </c>
      <c r="C37" s="407"/>
      <c r="D37" s="407"/>
      <c r="E37" s="407"/>
      <c r="F37" s="12">
        <f t="shared" ref="F37:N37" si="7">SUM(F24:F36)</f>
        <v>316</v>
      </c>
      <c r="G37" s="12">
        <f t="shared" si="7"/>
        <v>208</v>
      </c>
      <c r="H37" s="155">
        <f t="shared" si="7"/>
        <v>524</v>
      </c>
      <c r="I37" s="155">
        <f t="shared" si="7"/>
        <v>43</v>
      </c>
      <c r="J37" s="155">
        <f t="shared" si="7"/>
        <v>567</v>
      </c>
      <c r="K37" s="155">
        <f t="shared" si="7"/>
        <v>111</v>
      </c>
      <c r="L37" s="155">
        <f t="shared" si="7"/>
        <v>32</v>
      </c>
      <c r="M37" s="155">
        <f t="shared" si="7"/>
        <v>143</v>
      </c>
      <c r="N37" s="155">
        <f t="shared" si="7"/>
        <v>45</v>
      </c>
    </row>
    <row r="38" spans="1:14">
      <c r="A38" s="30"/>
      <c r="B38" s="206"/>
      <c r="C38" s="206"/>
      <c r="D38" s="215"/>
      <c r="E38" s="216">
        <v>13</v>
      </c>
      <c r="F38" s="221">
        <v>0</v>
      </c>
      <c r="G38" s="221">
        <v>2</v>
      </c>
      <c r="H38" s="155">
        <f t="shared" ref="H38:H50" si="8">F38+G38</f>
        <v>2</v>
      </c>
      <c r="I38" s="155">
        <v>0</v>
      </c>
      <c r="J38" s="155">
        <f t="shared" ref="J38:J50" si="9">H38+I38</f>
        <v>2</v>
      </c>
      <c r="K38" s="461">
        <v>3</v>
      </c>
      <c r="L38" s="461">
        <v>1</v>
      </c>
      <c r="M38" s="454">
        <f t="shared" ref="M38:M50" si="10">K38+L38</f>
        <v>4</v>
      </c>
      <c r="N38" s="461">
        <v>1</v>
      </c>
    </row>
    <row r="39" spans="1:14">
      <c r="A39" s="30"/>
      <c r="B39" s="209" t="s">
        <v>1</v>
      </c>
      <c r="C39" s="209" t="s">
        <v>0</v>
      </c>
      <c r="D39" s="214" t="s">
        <v>21</v>
      </c>
      <c r="E39" s="216">
        <v>12</v>
      </c>
      <c r="F39" s="221">
        <v>0</v>
      </c>
      <c r="G39" s="221">
        <v>0</v>
      </c>
      <c r="H39" s="155">
        <f t="shared" si="8"/>
        <v>0</v>
      </c>
      <c r="I39" s="155">
        <v>0</v>
      </c>
      <c r="J39" s="155">
        <f t="shared" si="9"/>
        <v>0</v>
      </c>
      <c r="K39" s="462">
        <v>0</v>
      </c>
      <c r="L39" s="462">
        <v>0</v>
      </c>
      <c r="M39" s="454">
        <f t="shared" si="10"/>
        <v>0</v>
      </c>
      <c r="N39" s="462">
        <v>0</v>
      </c>
    </row>
    <row r="40" spans="1:14">
      <c r="A40" s="30"/>
      <c r="B40" s="209" t="s">
        <v>10</v>
      </c>
      <c r="C40" s="209"/>
      <c r="D40" s="214" t="s">
        <v>10</v>
      </c>
      <c r="E40" s="216">
        <v>11</v>
      </c>
      <c r="F40" s="221">
        <v>0</v>
      </c>
      <c r="G40" s="221">
        <v>0</v>
      </c>
      <c r="H40" s="155">
        <f t="shared" si="8"/>
        <v>0</v>
      </c>
      <c r="I40" s="155">
        <v>0</v>
      </c>
      <c r="J40" s="155">
        <f t="shared" si="9"/>
        <v>0</v>
      </c>
      <c r="K40" s="462">
        <v>0</v>
      </c>
      <c r="L40" s="462">
        <v>0</v>
      </c>
      <c r="M40" s="454">
        <f t="shared" si="10"/>
        <v>0</v>
      </c>
      <c r="N40" s="462">
        <v>0</v>
      </c>
    </row>
    <row r="41" spans="1:14">
      <c r="A41" s="30"/>
      <c r="B41" s="209" t="s">
        <v>11</v>
      </c>
      <c r="C41" s="206"/>
      <c r="D41" s="214" t="s">
        <v>2</v>
      </c>
      <c r="E41" s="216">
        <v>10</v>
      </c>
      <c r="F41" s="221">
        <v>0</v>
      </c>
      <c r="G41" s="221">
        <v>0</v>
      </c>
      <c r="H41" s="155">
        <f t="shared" si="8"/>
        <v>0</v>
      </c>
      <c r="I41" s="155">
        <v>0</v>
      </c>
      <c r="J41" s="155">
        <f t="shared" si="9"/>
        <v>0</v>
      </c>
      <c r="K41" s="462">
        <v>0</v>
      </c>
      <c r="L41" s="462">
        <v>0</v>
      </c>
      <c r="M41" s="454">
        <f t="shared" si="10"/>
        <v>0</v>
      </c>
      <c r="N41" s="462">
        <v>0</v>
      </c>
    </row>
    <row r="42" spans="1:14">
      <c r="A42" s="30"/>
      <c r="B42" s="209" t="s">
        <v>4</v>
      </c>
      <c r="C42" s="209"/>
      <c r="D42" s="214" t="s">
        <v>27</v>
      </c>
      <c r="E42" s="216">
        <v>9</v>
      </c>
      <c r="F42" s="221">
        <v>0</v>
      </c>
      <c r="G42" s="221">
        <v>0</v>
      </c>
      <c r="H42" s="155">
        <f t="shared" si="8"/>
        <v>0</v>
      </c>
      <c r="I42" s="155">
        <v>0</v>
      </c>
      <c r="J42" s="155">
        <f t="shared" si="9"/>
        <v>0</v>
      </c>
      <c r="K42" s="462">
        <v>0</v>
      </c>
      <c r="L42" s="462">
        <v>0</v>
      </c>
      <c r="M42" s="454">
        <f t="shared" si="10"/>
        <v>0</v>
      </c>
      <c r="N42" s="462">
        <v>0</v>
      </c>
    </row>
    <row r="43" spans="1:14">
      <c r="A43" s="30"/>
      <c r="B43" s="209" t="s">
        <v>3</v>
      </c>
      <c r="C43" s="209" t="s">
        <v>5</v>
      </c>
      <c r="D43" s="214" t="s">
        <v>1</v>
      </c>
      <c r="E43" s="216">
        <v>8</v>
      </c>
      <c r="F43" s="221">
        <v>0</v>
      </c>
      <c r="G43" s="221">
        <v>0</v>
      </c>
      <c r="H43" s="155">
        <f t="shared" si="8"/>
        <v>0</v>
      </c>
      <c r="I43" s="155">
        <v>0</v>
      </c>
      <c r="J43" s="155">
        <f t="shared" si="9"/>
        <v>0</v>
      </c>
      <c r="K43" s="462">
        <v>0</v>
      </c>
      <c r="L43" s="462">
        <v>0</v>
      </c>
      <c r="M43" s="454">
        <f t="shared" si="10"/>
        <v>0</v>
      </c>
      <c r="N43" s="462">
        <v>0</v>
      </c>
    </row>
    <row r="44" spans="1:14">
      <c r="A44" s="30"/>
      <c r="B44" s="209" t="s">
        <v>4</v>
      </c>
      <c r="C44" s="209"/>
      <c r="D44" s="214" t="s">
        <v>26</v>
      </c>
      <c r="E44" s="216">
        <v>7</v>
      </c>
      <c r="F44" s="221">
        <v>0</v>
      </c>
      <c r="G44" s="221">
        <v>0</v>
      </c>
      <c r="H44" s="155">
        <f t="shared" si="8"/>
        <v>0</v>
      </c>
      <c r="I44" s="155">
        <v>0</v>
      </c>
      <c r="J44" s="155">
        <f t="shared" si="9"/>
        <v>0</v>
      </c>
      <c r="K44" s="462">
        <v>0</v>
      </c>
      <c r="L44" s="462">
        <v>0</v>
      </c>
      <c r="M44" s="454">
        <f t="shared" si="10"/>
        <v>0</v>
      </c>
      <c r="N44" s="462">
        <v>0</v>
      </c>
    </row>
    <row r="45" spans="1:14">
      <c r="A45" s="30"/>
      <c r="B45" s="209" t="s">
        <v>1</v>
      </c>
      <c r="C45" s="209"/>
      <c r="D45" s="214" t="s">
        <v>22</v>
      </c>
      <c r="E45" s="216">
        <v>6</v>
      </c>
      <c r="F45" s="221">
        <v>0</v>
      </c>
      <c r="G45" s="221">
        <v>0</v>
      </c>
      <c r="H45" s="155">
        <f t="shared" si="8"/>
        <v>0</v>
      </c>
      <c r="I45" s="155">
        <v>0</v>
      </c>
      <c r="J45" s="155">
        <f t="shared" si="9"/>
        <v>0</v>
      </c>
      <c r="K45" s="462">
        <v>0</v>
      </c>
      <c r="L45" s="462">
        <v>0</v>
      </c>
      <c r="M45" s="454">
        <f t="shared" si="10"/>
        <v>0</v>
      </c>
      <c r="N45" s="462">
        <v>0</v>
      </c>
    </row>
    <row r="46" spans="1:14">
      <c r="A46" s="30"/>
      <c r="B46" s="209" t="s">
        <v>12</v>
      </c>
      <c r="C46" s="206"/>
      <c r="D46" s="214" t="s">
        <v>2</v>
      </c>
      <c r="E46" s="216">
        <v>5</v>
      </c>
      <c r="F46" s="221">
        <v>0</v>
      </c>
      <c r="G46" s="221">
        <v>0</v>
      </c>
      <c r="H46" s="155">
        <f t="shared" si="8"/>
        <v>0</v>
      </c>
      <c r="I46" s="155">
        <v>0</v>
      </c>
      <c r="J46" s="155">
        <f t="shared" si="9"/>
        <v>0</v>
      </c>
      <c r="K46" s="462">
        <v>0</v>
      </c>
      <c r="L46" s="462">
        <v>0</v>
      </c>
      <c r="M46" s="454">
        <f t="shared" si="10"/>
        <v>0</v>
      </c>
      <c r="N46" s="462">
        <v>0</v>
      </c>
    </row>
    <row r="47" spans="1:14">
      <c r="A47" s="30"/>
      <c r="B47" s="209"/>
      <c r="C47" s="209"/>
      <c r="D47" s="214" t="s">
        <v>7</v>
      </c>
      <c r="E47" s="216">
        <v>4</v>
      </c>
      <c r="F47" s="221">
        <v>0</v>
      </c>
      <c r="G47" s="221">
        <v>0</v>
      </c>
      <c r="H47" s="155">
        <f t="shared" si="8"/>
        <v>0</v>
      </c>
      <c r="I47" s="155">
        <v>0</v>
      </c>
      <c r="J47" s="155">
        <f t="shared" si="9"/>
        <v>0</v>
      </c>
      <c r="K47" s="462">
        <v>0</v>
      </c>
      <c r="L47" s="462">
        <v>0</v>
      </c>
      <c r="M47" s="454">
        <f t="shared" si="10"/>
        <v>0</v>
      </c>
      <c r="N47" s="462">
        <v>0</v>
      </c>
    </row>
    <row r="48" spans="1:14">
      <c r="A48" s="30"/>
      <c r="B48" s="209"/>
      <c r="C48" s="209" t="s">
        <v>1</v>
      </c>
      <c r="D48" s="214" t="s">
        <v>1</v>
      </c>
      <c r="E48" s="216">
        <v>3</v>
      </c>
      <c r="F48" s="221">
        <v>0</v>
      </c>
      <c r="G48" s="221">
        <v>0</v>
      </c>
      <c r="H48" s="155">
        <f t="shared" si="8"/>
        <v>0</v>
      </c>
      <c r="I48" s="155">
        <v>0</v>
      </c>
      <c r="J48" s="155">
        <f t="shared" si="9"/>
        <v>0</v>
      </c>
      <c r="K48" s="461">
        <v>0</v>
      </c>
      <c r="L48" s="461">
        <v>0</v>
      </c>
      <c r="M48" s="454">
        <f t="shared" si="10"/>
        <v>0</v>
      </c>
      <c r="N48" s="461">
        <v>0</v>
      </c>
    </row>
    <row r="49" spans="1:14">
      <c r="A49" s="30"/>
      <c r="B49" s="209"/>
      <c r="C49" s="209"/>
      <c r="D49" s="214" t="s">
        <v>3</v>
      </c>
      <c r="E49" s="216">
        <v>2</v>
      </c>
      <c r="F49" s="221">
        <v>0</v>
      </c>
      <c r="G49" s="221">
        <v>0</v>
      </c>
      <c r="H49" s="155">
        <f t="shared" si="8"/>
        <v>0</v>
      </c>
      <c r="I49" s="155">
        <v>0</v>
      </c>
      <c r="J49" s="155">
        <f t="shared" si="9"/>
        <v>0</v>
      </c>
      <c r="K49" s="461">
        <v>0</v>
      </c>
      <c r="L49" s="461">
        <v>0</v>
      </c>
      <c r="M49" s="454">
        <f t="shared" si="10"/>
        <v>0</v>
      </c>
      <c r="N49" s="461">
        <v>0</v>
      </c>
    </row>
    <row r="50" spans="1:14">
      <c r="A50" s="30"/>
      <c r="B50" s="213"/>
      <c r="C50" s="214"/>
      <c r="D50" s="213"/>
      <c r="E50" s="217">
        <v>1</v>
      </c>
      <c r="F50" s="221">
        <v>0</v>
      </c>
      <c r="G50" s="221">
        <v>0</v>
      </c>
      <c r="H50" s="155">
        <f t="shared" si="8"/>
        <v>0</v>
      </c>
      <c r="I50" s="155">
        <v>0</v>
      </c>
      <c r="J50" s="155">
        <f t="shared" si="9"/>
        <v>0</v>
      </c>
      <c r="K50" s="461">
        <v>0</v>
      </c>
      <c r="L50" s="461">
        <v>0</v>
      </c>
      <c r="M50" s="454">
        <f t="shared" si="10"/>
        <v>0</v>
      </c>
      <c r="N50" s="461">
        <v>0</v>
      </c>
    </row>
    <row r="51" spans="1:14" ht="12.75" customHeight="1">
      <c r="B51" s="406" t="s">
        <v>20</v>
      </c>
      <c r="C51" s="406"/>
      <c r="D51" s="406"/>
      <c r="E51" s="407"/>
      <c r="F51" s="12">
        <f t="shared" ref="F51:N51" si="11">SUM(F38:F50)</f>
        <v>0</v>
      </c>
      <c r="G51" s="12">
        <f t="shared" si="11"/>
        <v>2</v>
      </c>
      <c r="H51" s="155">
        <f t="shared" si="11"/>
        <v>2</v>
      </c>
      <c r="I51" s="155">
        <f t="shared" si="11"/>
        <v>0</v>
      </c>
      <c r="J51" s="155">
        <f t="shared" si="11"/>
        <v>2</v>
      </c>
      <c r="K51" s="155">
        <f t="shared" si="11"/>
        <v>3</v>
      </c>
      <c r="L51" s="155">
        <f t="shared" si="11"/>
        <v>1</v>
      </c>
      <c r="M51" s="155">
        <f t="shared" si="11"/>
        <v>4</v>
      </c>
      <c r="N51" s="155">
        <f t="shared" si="11"/>
        <v>1</v>
      </c>
    </row>
    <row r="52" spans="1:14">
      <c r="B52" s="406" t="s">
        <v>37</v>
      </c>
      <c r="C52" s="406"/>
      <c r="D52" s="406"/>
      <c r="E52" s="407"/>
      <c r="F52" s="12">
        <v>0</v>
      </c>
      <c r="G52" s="12">
        <v>0</v>
      </c>
      <c r="H52" s="155">
        <v>0</v>
      </c>
      <c r="I52" s="155">
        <v>0</v>
      </c>
      <c r="J52" s="155">
        <v>0</v>
      </c>
      <c r="K52" s="155">
        <v>0</v>
      </c>
      <c r="L52" s="155">
        <v>0</v>
      </c>
      <c r="M52" s="155">
        <v>0</v>
      </c>
      <c r="N52" s="155">
        <v>0</v>
      </c>
    </row>
    <row r="53" spans="1:14" ht="12.75" customHeight="1">
      <c r="B53" s="402" t="s">
        <v>40</v>
      </c>
      <c r="C53" s="402"/>
      <c r="D53" s="402"/>
      <c r="E53" s="402"/>
      <c r="F53" s="220">
        <f t="shared" ref="F53:N53" si="12">+F23+F37+F51+F52</f>
        <v>470</v>
      </c>
      <c r="G53" s="220">
        <f t="shared" si="12"/>
        <v>270</v>
      </c>
      <c r="H53" s="220">
        <f t="shared" si="12"/>
        <v>740</v>
      </c>
      <c r="I53" s="220">
        <f t="shared" si="12"/>
        <v>50</v>
      </c>
      <c r="J53" s="220">
        <f t="shared" si="12"/>
        <v>790</v>
      </c>
      <c r="K53" s="220">
        <f t="shared" si="12"/>
        <v>197</v>
      </c>
      <c r="L53" s="220">
        <f t="shared" si="12"/>
        <v>35</v>
      </c>
      <c r="M53" s="220">
        <f t="shared" si="12"/>
        <v>232</v>
      </c>
      <c r="N53" s="220">
        <f t="shared" si="12"/>
        <v>49</v>
      </c>
    </row>
    <row r="54" spans="1:14"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</row>
    <row r="55" spans="1:14">
      <c r="B55" s="6" t="s">
        <v>38</v>
      </c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</row>
  </sheetData>
  <mergeCells count="16">
    <mergeCell ref="B53:E53"/>
    <mergeCell ref="B5:N5"/>
    <mergeCell ref="B7:E9"/>
    <mergeCell ref="F7:J7"/>
    <mergeCell ref="K7:N7"/>
    <mergeCell ref="F8:H8"/>
    <mergeCell ref="I8:I9"/>
    <mergeCell ref="J8:J9"/>
    <mergeCell ref="K8:K9"/>
    <mergeCell ref="L8:L9"/>
    <mergeCell ref="M8:M9"/>
    <mergeCell ref="N8:N9"/>
    <mergeCell ref="B23:E23"/>
    <mergeCell ref="B37:E37"/>
    <mergeCell ref="B51:E51"/>
    <mergeCell ref="B52:E52"/>
  </mergeCells>
  <pageMargins left="0.511811024" right="0.511811024" top="0.78740157499999996" bottom="0.78740157499999996" header="0.31496062000000002" footer="0.31496062000000002"/>
  <pageSetup paperSize="9" orientation="portrait" r:id="rId1"/>
  <ignoredErrors>
    <ignoredError sqref="H23:N52" formula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workbookViewId="0"/>
  </sheetViews>
  <sheetFormatPr defaultRowHeight="12.75"/>
  <cols>
    <col min="1" max="1" width="1.7109375" customWidth="1"/>
    <col min="2" max="2" width="4.42578125" customWidth="1"/>
    <col min="3" max="4" width="4.140625" customWidth="1"/>
    <col min="5" max="5" width="6.28515625" customWidth="1"/>
    <col min="6" max="10" width="10.7109375" customWidth="1"/>
    <col min="11" max="11" width="11.42578125" bestFit="1" customWidth="1"/>
    <col min="12" max="13" width="10.7109375" customWidth="1"/>
    <col min="14" max="14" width="11.42578125" customWidth="1"/>
  </cols>
  <sheetData>
    <row r="1" spans="1:14">
      <c r="B1" s="27" t="s">
        <v>32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</row>
    <row r="2" spans="1:14" ht="14.25" customHeight="1">
      <c r="B2" s="27" t="s">
        <v>46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</row>
    <row r="3" spans="1:14">
      <c r="B3" s="27" t="s">
        <v>45</v>
      </c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</row>
    <row r="4" spans="1:14">
      <c r="B4" s="28" t="s">
        <v>43</v>
      </c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</row>
    <row r="5" spans="1:14">
      <c r="B5" s="376" t="s">
        <v>44</v>
      </c>
      <c r="C5" s="376"/>
      <c r="D5" s="376"/>
      <c r="E5" s="376"/>
      <c r="F5" s="376"/>
      <c r="G5" s="376"/>
      <c r="H5" s="376"/>
      <c r="I5" s="376"/>
      <c r="J5" s="376"/>
      <c r="K5" s="376"/>
      <c r="L5" s="376"/>
      <c r="M5" s="376"/>
      <c r="N5" s="376"/>
    </row>
    <row r="6" spans="1:14">
      <c r="B6" s="29" t="s">
        <v>39</v>
      </c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</row>
    <row r="7" spans="1:14" ht="12.75" customHeight="1">
      <c r="B7" s="410" t="s">
        <v>41</v>
      </c>
      <c r="C7" s="410"/>
      <c r="D7" s="410"/>
      <c r="E7" s="410"/>
      <c r="F7" s="410" t="s">
        <v>35</v>
      </c>
      <c r="G7" s="410"/>
      <c r="H7" s="410"/>
      <c r="I7" s="410"/>
      <c r="J7" s="410"/>
      <c r="K7" s="410" t="s">
        <v>28</v>
      </c>
      <c r="L7" s="410"/>
      <c r="M7" s="410"/>
      <c r="N7" s="410"/>
    </row>
    <row r="8" spans="1:14" ht="12.75" customHeight="1">
      <c r="B8" s="410"/>
      <c r="C8" s="410"/>
      <c r="D8" s="410"/>
      <c r="E8" s="410"/>
      <c r="F8" s="410" t="s">
        <v>13</v>
      </c>
      <c r="G8" s="410"/>
      <c r="H8" s="410"/>
      <c r="I8" s="410" t="s">
        <v>14</v>
      </c>
      <c r="J8" s="410" t="s">
        <v>15</v>
      </c>
      <c r="K8" s="410" t="s">
        <v>30</v>
      </c>
      <c r="L8" s="410" t="s">
        <v>31</v>
      </c>
      <c r="M8" s="410" t="s">
        <v>15</v>
      </c>
      <c r="N8" s="410" t="s">
        <v>29</v>
      </c>
    </row>
    <row r="9" spans="1:14" ht="24">
      <c r="B9" s="410"/>
      <c r="C9" s="410"/>
      <c r="D9" s="410"/>
      <c r="E9" s="410"/>
      <c r="F9" s="223" t="s">
        <v>16</v>
      </c>
      <c r="G9" s="223" t="s">
        <v>17</v>
      </c>
      <c r="H9" s="223" t="s">
        <v>23</v>
      </c>
      <c r="I9" s="410"/>
      <c r="J9" s="410"/>
      <c r="K9" s="410"/>
      <c r="L9" s="410"/>
      <c r="M9" s="410"/>
      <c r="N9" s="410"/>
    </row>
    <row r="10" spans="1:14" ht="13.5" thickBot="1">
      <c r="A10" s="32"/>
      <c r="B10" s="224"/>
      <c r="C10" s="226"/>
      <c r="D10" s="34"/>
      <c r="E10" s="225">
        <v>13</v>
      </c>
      <c r="F10" s="187">
        <v>563</v>
      </c>
      <c r="G10" s="187"/>
      <c r="H10" s="187">
        <f t="shared" ref="H10:H22" si="0">F10+G10</f>
        <v>563</v>
      </c>
      <c r="I10" s="187"/>
      <c r="J10" s="187">
        <f t="shared" ref="J10:J22" si="1">H10+I10</f>
        <v>563</v>
      </c>
      <c r="K10" s="189">
        <v>432</v>
      </c>
      <c r="L10" s="189">
        <v>42</v>
      </c>
      <c r="M10" s="189">
        <f t="shared" ref="M10:M22" si="2">K10+L10</f>
        <v>474</v>
      </c>
      <c r="N10" s="189">
        <v>52</v>
      </c>
    </row>
    <row r="11" spans="1:14" ht="14.25" customHeight="1" thickTop="1" thickBot="1">
      <c r="A11" s="32"/>
      <c r="B11" s="224" t="s">
        <v>1</v>
      </c>
      <c r="C11" s="227" t="s">
        <v>0</v>
      </c>
      <c r="D11" s="34"/>
      <c r="E11" s="87">
        <v>12</v>
      </c>
      <c r="F11" s="187">
        <v>16</v>
      </c>
      <c r="G11" s="187"/>
      <c r="H11" s="187">
        <f t="shared" si="0"/>
        <v>16</v>
      </c>
      <c r="I11" s="187"/>
      <c r="J11" s="187">
        <f t="shared" si="1"/>
        <v>16</v>
      </c>
      <c r="K11" s="189">
        <v>3</v>
      </c>
      <c r="L11" s="189"/>
      <c r="M11" s="189">
        <f t="shared" si="2"/>
        <v>3</v>
      </c>
      <c r="N11" s="189"/>
    </row>
    <row r="12" spans="1:14" ht="14.25" customHeight="1" thickTop="1" thickBot="1">
      <c r="A12" s="32"/>
      <c r="B12" s="224" t="s">
        <v>2</v>
      </c>
      <c r="C12" s="228"/>
      <c r="D12" s="36" t="s">
        <v>6</v>
      </c>
      <c r="E12" s="87">
        <v>11</v>
      </c>
      <c r="F12" s="187">
        <v>96</v>
      </c>
      <c r="G12" s="187"/>
      <c r="H12" s="187">
        <f t="shared" si="0"/>
        <v>96</v>
      </c>
      <c r="I12" s="187"/>
      <c r="J12" s="187">
        <f t="shared" si="1"/>
        <v>96</v>
      </c>
      <c r="K12" s="189">
        <v>2</v>
      </c>
      <c r="L12" s="189"/>
      <c r="M12" s="189">
        <f t="shared" si="2"/>
        <v>2</v>
      </c>
      <c r="N12" s="189"/>
    </row>
    <row r="13" spans="1:14" ht="14.25" thickTop="1" thickBot="1">
      <c r="A13" s="32"/>
      <c r="B13" s="224" t="s">
        <v>1</v>
      </c>
      <c r="C13" s="227"/>
      <c r="D13" s="36" t="s">
        <v>10</v>
      </c>
      <c r="E13" s="87">
        <v>10</v>
      </c>
      <c r="F13" s="187">
        <v>40</v>
      </c>
      <c r="G13" s="187"/>
      <c r="H13" s="187">
        <f t="shared" si="0"/>
        <v>40</v>
      </c>
      <c r="I13" s="187"/>
      <c r="J13" s="187">
        <f t="shared" si="1"/>
        <v>40</v>
      </c>
      <c r="K13" s="189">
        <v>4</v>
      </c>
      <c r="L13" s="189"/>
      <c r="M13" s="189">
        <f t="shared" si="2"/>
        <v>4</v>
      </c>
      <c r="N13" s="189"/>
    </row>
    <row r="14" spans="1:14" ht="14.25" customHeight="1" thickTop="1" thickBot="1">
      <c r="A14" s="32"/>
      <c r="B14" s="224" t="s">
        <v>3</v>
      </c>
      <c r="C14" s="227"/>
      <c r="D14" s="36" t="s">
        <v>25</v>
      </c>
      <c r="E14" s="87">
        <v>9</v>
      </c>
      <c r="F14" s="187">
        <v>28</v>
      </c>
      <c r="G14" s="187"/>
      <c r="H14" s="187">
        <f t="shared" si="0"/>
        <v>28</v>
      </c>
      <c r="I14" s="187"/>
      <c r="J14" s="187">
        <f t="shared" si="1"/>
        <v>28</v>
      </c>
      <c r="K14" s="189"/>
      <c r="L14" s="189"/>
      <c r="M14" s="189">
        <f t="shared" si="2"/>
        <v>0</v>
      </c>
      <c r="N14" s="189"/>
    </row>
    <row r="15" spans="1:14" ht="14.25" thickTop="1" thickBot="1">
      <c r="A15" s="32"/>
      <c r="B15" s="224" t="s">
        <v>4</v>
      </c>
      <c r="C15" s="227" t="s">
        <v>5</v>
      </c>
      <c r="D15" s="36" t="s">
        <v>22</v>
      </c>
      <c r="E15" s="87">
        <v>8</v>
      </c>
      <c r="F15" s="187">
        <v>19</v>
      </c>
      <c r="G15" s="187"/>
      <c r="H15" s="187">
        <f t="shared" si="0"/>
        <v>19</v>
      </c>
      <c r="I15" s="187"/>
      <c r="J15" s="187">
        <f t="shared" si="1"/>
        <v>19</v>
      </c>
      <c r="K15" s="189">
        <v>1</v>
      </c>
      <c r="L15" s="189"/>
      <c r="M15" s="189">
        <f t="shared" si="2"/>
        <v>1</v>
      </c>
      <c r="N15" s="189"/>
    </row>
    <row r="16" spans="1:14" ht="14.25" thickTop="1" thickBot="1">
      <c r="A16" s="32"/>
      <c r="B16" s="224" t="s">
        <v>6</v>
      </c>
      <c r="C16" s="227"/>
      <c r="D16" s="36" t="s">
        <v>12</v>
      </c>
      <c r="E16" s="87">
        <v>7</v>
      </c>
      <c r="F16" s="187">
        <v>24</v>
      </c>
      <c r="G16" s="187"/>
      <c r="H16" s="187">
        <f t="shared" si="0"/>
        <v>24</v>
      </c>
      <c r="I16" s="187"/>
      <c r="J16" s="187">
        <f t="shared" si="1"/>
        <v>24</v>
      </c>
      <c r="K16" s="189">
        <v>2</v>
      </c>
      <c r="L16" s="189"/>
      <c r="M16" s="189">
        <f t="shared" si="2"/>
        <v>2</v>
      </c>
      <c r="N16" s="189"/>
    </row>
    <row r="17" spans="1:14" ht="14.25" thickTop="1" thickBot="1">
      <c r="A17" s="32"/>
      <c r="B17" s="224" t="s">
        <v>7</v>
      </c>
      <c r="C17" s="228"/>
      <c r="D17" s="36" t="s">
        <v>4</v>
      </c>
      <c r="E17" s="87">
        <v>6</v>
      </c>
      <c r="F17" s="187">
        <v>81</v>
      </c>
      <c r="G17" s="187"/>
      <c r="H17" s="187">
        <f t="shared" si="0"/>
        <v>81</v>
      </c>
      <c r="I17" s="187"/>
      <c r="J17" s="187">
        <f t="shared" si="1"/>
        <v>81</v>
      </c>
      <c r="K17" s="189"/>
      <c r="L17" s="189"/>
      <c r="M17" s="189">
        <f t="shared" si="2"/>
        <v>0</v>
      </c>
      <c r="N17" s="189"/>
    </row>
    <row r="18" spans="1:14" ht="14.25" thickTop="1" thickBot="1">
      <c r="A18" s="32"/>
      <c r="B18" s="224" t="s">
        <v>1</v>
      </c>
      <c r="C18" s="227"/>
      <c r="D18" s="36" t="s">
        <v>9</v>
      </c>
      <c r="E18" s="87">
        <v>5</v>
      </c>
      <c r="F18" s="187">
        <v>77</v>
      </c>
      <c r="G18" s="187"/>
      <c r="H18" s="187">
        <f t="shared" si="0"/>
        <v>77</v>
      </c>
      <c r="I18" s="187"/>
      <c r="J18" s="187">
        <f t="shared" si="1"/>
        <v>77</v>
      </c>
      <c r="K18" s="189">
        <v>2</v>
      </c>
      <c r="L18" s="189"/>
      <c r="M18" s="189">
        <f t="shared" si="2"/>
        <v>2</v>
      </c>
      <c r="N18" s="189"/>
    </row>
    <row r="19" spans="1:14" ht="14.25" thickTop="1" thickBot="1">
      <c r="A19" s="32"/>
      <c r="B19" s="224"/>
      <c r="C19" s="227"/>
      <c r="D19" s="36" t="s">
        <v>12</v>
      </c>
      <c r="E19" s="87">
        <v>4</v>
      </c>
      <c r="F19" s="187">
        <v>88</v>
      </c>
      <c r="G19" s="187"/>
      <c r="H19" s="187">
        <f t="shared" si="0"/>
        <v>88</v>
      </c>
      <c r="I19" s="187"/>
      <c r="J19" s="187">
        <f t="shared" si="1"/>
        <v>88</v>
      </c>
      <c r="K19" s="189"/>
      <c r="L19" s="189"/>
      <c r="M19" s="189">
        <f t="shared" si="2"/>
        <v>0</v>
      </c>
      <c r="N19" s="189"/>
    </row>
    <row r="20" spans="1:14" ht="14.25" thickTop="1" thickBot="1">
      <c r="A20" s="32"/>
      <c r="B20" s="224"/>
      <c r="C20" s="227" t="s">
        <v>1</v>
      </c>
      <c r="D20" s="34"/>
      <c r="E20" s="87">
        <v>3</v>
      </c>
      <c r="F20" s="187"/>
      <c r="G20" s="187">
        <v>47</v>
      </c>
      <c r="H20" s="187">
        <f t="shared" si="0"/>
        <v>47</v>
      </c>
      <c r="I20" s="187"/>
      <c r="J20" s="187">
        <f t="shared" si="1"/>
        <v>47</v>
      </c>
      <c r="K20" s="189"/>
      <c r="L20" s="189"/>
      <c r="M20" s="189">
        <f t="shared" si="2"/>
        <v>0</v>
      </c>
      <c r="N20" s="189"/>
    </row>
    <row r="21" spans="1:14" ht="14.25" thickTop="1" thickBot="1">
      <c r="A21" s="32"/>
      <c r="B21" s="224"/>
      <c r="C21" s="227"/>
      <c r="D21" s="34"/>
      <c r="E21" s="87">
        <v>2</v>
      </c>
      <c r="F21" s="187"/>
      <c r="G21" s="187">
        <v>58</v>
      </c>
      <c r="H21" s="187">
        <f t="shared" si="0"/>
        <v>58</v>
      </c>
      <c r="I21" s="187"/>
      <c r="J21" s="187">
        <f t="shared" si="1"/>
        <v>58</v>
      </c>
      <c r="K21" s="189"/>
      <c r="L21" s="189"/>
      <c r="M21" s="189">
        <f t="shared" si="2"/>
        <v>0</v>
      </c>
      <c r="N21" s="189"/>
    </row>
    <row r="22" spans="1:14" ht="14.25" thickTop="1" thickBot="1">
      <c r="A22" s="32"/>
      <c r="B22" s="225"/>
      <c r="C22" s="229"/>
      <c r="D22" s="34"/>
      <c r="E22" s="230">
        <v>1</v>
      </c>
      <c r="F22" s="187"/>
      <c r="G22" s="187">
        <v>42</v>
      </c>
      <c r="H22" s="187">
        <f t="shared" si="0"/>
        <v>42</v>
      </c>
      <c r="I22" s="187">
        <f>1212-1179</f>
        <v>33</v>
      </c>
      <c r="J22" s="187">
        <f t="shared" si="1"/>
        <v>75</v>
      </c>
      <c r="K22" s="189"/>
      <c r="L22" s="189"/>
      <c r="M22" s="189">
        <f t="shared" si="2"/>
        <v>0</v>
      </c>
      <c r="N22" s="189"/>
    </row>
    <row r="23" spans="1:14" ht="12.75" customHeight="1" thickTop="1" thickBot="1">
      <c r="A23" s="32"/>
      <c r="B23" s="411" t="s">
        <v>18</v>
      </c>
      <c r="C23" s="412"/>
      <c r="D23" s="411"/>
      <c r="E23" s="413"/>
      <c r="F23" s="69">
        <f>SUM(F10:F22)</f>
        <v>1032</v>
      </c>
      <c r="G23" s="69">
        <f t="shared" ref="G23:N23" si="3">SUM(G10:G22)</f>
        <v>147</v>
      </c>
      <c r="H23" s="69">
        <f t="shared" si="3"/>
        <v>1179</v>
      </c>
      <c r="I23" s="69">
        <f t="shared" si="3"/>
        <v>33</v>
      </c>
      <c r="J23" s="69">
        <f t="shared" si="3"/>
        <v>1212</v>
      </c>
      <c r="K23" s="69">
        <f t="shared" si="3"/>
        <v>446</v>
      </c>
      <c r="L23" s="69">
        <f t="shared" si="3"/>
        <v>42</v>
      </c>
      <c r="M23" s="69">
        <f t="shared" si="3"/>
        <v>488</v>
      </c>
      <c r="N23" s="69">
        <f t="shared" si="3"/>
        <v>52</v>
      </c>
    </row>
    <row r="24" spans="1:14" ht="14.25" thickTop="1" thickBot="1">
      <c r="A24" s="32"/>
      <c r="B24" s="35"/>
      <c r="C24" s="35"/>
      <c r="D24" s="38"/>
      <c r="E24" s="225">
        <v>13</v>
      </c>
      <c r="F24" s="187">
        <v>1104</v>
      </c>
      <c r="G24" s="187"/>
      <c r="H24" s="187">
        <f t="shared" ref="H24:H36" si="4">F24+G24</f>
        <v>1104</v>
      </c>
      <c r="I24" s="187"/>
      <c r="J24" s="187">
        <f t="shared" ref="J24:J36" si="5">H24+I24</f>
        <v>1104</v>
      </c>
      <c r="K24" s="189">
        <v>385</v>
      </c>
      <c r="L24" s="189">
        <v>47</v>
      </c>
      <c r="M24" s="189">
        <f t="shared" ref="M24:M36" si="6">K24+L24</f>
        <v>432</v>
      </c>
      <c r="N24" s="189">
        <v>57</v>
      </c>
    </row>
    <row r="25" spans="1:14" ht="14.25" thickTop="1" thickBot="1">
      <c r="A25" s="32"/>
      <c r="B25" s="35"/>
      <c r="C25" s="35" t="s">
        <v>0</v>
      </c>
      <c r="D25" s="38"/>
      <c r="E25" s="87">
        <v>12</v>
      </c>
      <c r="F25" s="187">
        <v>16</v>
      </c>
      <c r="G25" s="187"/>
      <c r="H25" s="187">
        <f t="shared" si="4"/>
        <v>16</v>
      </c>
      <c r="I25" s="187"/>
      <c r="J25" s="187">
        <f t="shared" si="5"/>
        <v>16</v>
      </c>
      <c r="K25" s="189">
        <v>4</v>
      </c>
      <c r="L25" s="189"/>
      <c r="M25" s="189">
        <f t="shared" si="6"/>
        <v>4</v>
      </c>
      <c r="N25" s="189"/>
    </row>
    <row r="26" spans="1:14" ht="14.25" thickTop="1" thickBot="1">
      <c r="A26" s="32"/>
      <c r="B26" s="35" t="s">
        <v>7</v>
      </c>
      <c r="C26" s="37"/>
      <c r="D26" s="38"/>
      <c r="E26" s="87">
        <v>11</v>
      </c>
      <c r="F26" s="187">
        <v>156</v>
      </c>
      <c r="G26" s="187"/>
      <c r="H26" s="187">
        <f t="shared" si="4"/>
        <v>156</v>
      </c>
      <c r="I26" s="187"/>
      <c r="J26" s="187">
        <f t="shared" si="5"/>
        <v>156</v>
      </c>
      <c r="K26" s="189">
        <v>2</v>
      </c>
      <c r="L26" s="189">
        <v>2</v>
      </c>
      <c r="M26" s="189">
        <f t="shared" si="6"/>
        <v>4</v>
      </c>
      <c r="N26" s="189">
        <v>2</v>
      </c>
    </row>
    <row r="27" spans="1:14" ht="14.25" thickTop="1" thickBot="1">
      <c r="A27" s="32"/>
      <c r="B27" s="35" t="s">
        <v>8</v>
      </c>
      <c r="C27" s="35"/>
      <c r="D27" s="38" t="s">
        <v>26</v>
      </c>
      <c r="E27" s="87">
        <v>10</v>
      </c>
      <c r="F27" s="187">
        <v>60</v>
      </c>
      <c r="G27" s="187"/>
      <c r="H27" s="187">
        <f t="shared" si="4"/>
        <v>60</v>
      </c>
      <c r="I27" s="187"/>
      <c r="J27" s="187">
        <f t="shared" si="5"/>
        <v>60</v>
      </c>
      <c r="K27" s="189">
        <v>2</v>
      </c>
      <c r="L27" s="189">
        <v>1</v>
      </c>
      <c r="M27" s="189">
        <f t="shared" si="6"/>
        <v>3</v>
      </c>
      <c r="N27" s="189">
        <v>1</v>
      </c>
    </row>
    <row r="28" spans="1:14" ht="14.25" thickTop="1" thickBot="1">
      <c r="A28" s="32"/>
      <c r="B28" s="35" t="s">
        <v>0</v>
      </c>
      <c r="C28" s="35"/>
      <c r="D28" s="38" t="s">
        <v>8</v>
      </c>
      <c r="E28" s="87">
        <v>9</v>
      </c>
      <c r="F28" s="187">
        <v>38</v>
      </c>
      <c r="G28" s="187"/>
      <c r="H28" s="187">
        <f t="shared" si="4"/>
        <v>38</v>
      </c>
      <c r="I28" s="187"/>
      <c r="J28" s="187">
        <f t="shared" si="5"/>
        <v>38</v>
      </c>
      <c r="K28" s="189">
        <v>3</v>
      </c>
      <c r="L28" s="189"/>
      <c r="M28" s="189">
        <f t="shared" si="6"/>
        <v>3</v>
      </c>
      <c r="N28" s="189"/>
    </row>
    <row r="29" spans="1:14" ht="14.25" thickTop="1" thickBot="1">
      <c r="A29" s="32"/>
      <c r="B29" s="35" t="s">
        <v>2</v>
      </c>
      <c r="C29" s="35" t="s">
        <v>5</v>
      </c>
      <c r="D29" s="38" t="s">
        <v>27</v>
      </c>
      <c r="E29" s="87">
        <v>8</v>
      </c>
      <c r="F29" s="187">
        <v>48</v>
      </c>
      <c r="G29" s="187"/>
      <c r="H29" s="187">
        <f t="shared" si="4"/>
        <v>48</v>
      </c>
      <c r="I29" s="187"/>
      <c r="J29" s="187">
        <f t="shared" si="5"/>
        <v>48</v>
      </c>
      <c r="K29" s="189">
        <v>1</v>
      </c>
      <c r="L29" s="189">
        <v>1</v>
      </c>
      <c r="M29" s="189">
        <f t="shared" si="6"/>
        <v>2</v>
      </c>
      <c r="N29" s="189">
        <v>1</v>
      </c>
    </row>
    <row r="30" spans="1:14" ht="14.25" thickTop="1" thickBot="1">
      <c r="A30" s="32"/>
      <c r="B30" s="35" t="s">
        <v>4</v>
      </c>
      <c r="C30" s="35"/>
      <c r="D30" s="38" t="s">
        <v>4</v>
      </c>
      <c r="E30" s="87">
        <v>7</v>
      </c>
      <c r="F30" s="187">
        <v>22</v>
      </c>
      <c r="G30" s="187"/>
      <c r="H30" s="187">
        <f t="shared" si="4"/>
        <v>22</v>
      </c>
      <c r="I30" s="187"/>
      <c r="J30" s="187">
        <f t="shared" si="5"/>
        <v>22</v>
      </c>
      <c r="K30" s="189"/>
      <c r="L30" s="189"/>
      <c r="M30" s="189">
        <f t="shared" si="6"/>
        <v>0</v>
      </c>
      <c r="N30" s="189"/>
    </row>
    <row r="31" spans="1:14" ht="14.25" thickTop="1" thickBot="1">
      <c r="A31" s="32"/>
      <c r="B31" s="35" t="s">
        <v>0</v>
      </c>
      <c r="C31" s="35"/>
      <c r="D31" s="38" t="s">
        <v>9</v>
      </c>
      <c r="E31" s="87">
        <v>6</v>
      </c>
      <c r="F31" s="187">
        <v>97</v>
      </c>
      <c r="G31" s="187"/>
      <c r="H31" s="187">
        <f t="shared" si="4"/>
        <v>97</v>
      </c>
      <c r="I31" s="187"/>
      <c r="J31" s="187">
        <f t="shared" si="5"/>
        <v>97</v>
      </c>
      <c r="K31" s="189"/>
      <c r="L31" s="189"/>
      <c r="M31" s="189">
        <f t="shared" si="6"/>
        <v>0</v>
      </c>
      <c r="N31" s="189"/>
    </row>
    <row r="32" spans="1:14" ht="14.25" thickTop="1" thickBot="1">
      <c r="A32" s="32"/>
      <c r="B32" s="35" t="s">
        <v>9</v>
      </c>
      <c r="C32" s="33"/>
      <c r="D32" s="38"/>
      <c r="E32" s="87">
        <v>5</v>
      </c>
      <c r="F32" s="187">
        <v>155</v>
      </c>
      <c r="G32" s="187"/>
      <c r="H32" s="187">
        <f t="shared" si="4"/>
        <v>155</v>
      </c>
      <c r="I32" s="187"/>
      <c r="J32" s="187">
        <f t="shared" si="5"/>
        <v>155</v>
      </c>
      <c r="K32" s="189">
        <v>5</v>
      </c>
      <c r="L32" s="189"/>
      <c r="M32" s="189">
        <f t="shared" si="6"/>
        <v>5</v>
      </c>
      <c r="N32" s="189"/>
    </row>
    <row r="33" spans="1:14" ht="14.25" thickTop="1" thickBot="1">
      <c r="A33" s="32"/>
      <c r="B33" s="35"/>
      <c r="C33" s="35"/>
      <c r="D33" s="38"/>
      <c r="E33" s="87">
        <v>4</v>
      </c>
      <c r="F33" s="187">
        <v>107</v>
      </c>
      <c r="G33" s="187"/>
      <c r="H33" s="187">
        <f t="shared" si="4"/>
        <v>107</v>
      </c>
      <c r="I33" s="187"/>
      <c r="J33" s="187">
        <f t="shared" si="5"/>
        <v>107</v>
      </c>
      <c r="K33" s="189"/>
      <c r="L33" s="189">
        <v>1</v>
      </c>
      <c r="M33" s="189">
        <f t="shared" si="6"/>
        <v>1</v>
      </c>
      <c r="N33" s="189">
        <v>1</v>
      </c>
    </row>
    <row r="34" spans="1:14" ht="14.25" thickTop="1" thickBot="1">
      <c r="A34" s="32"/>
      <c r="B34" s="35"/>
      <c r="C34" s="35" t="s">
        <v>1</v>
      </c>
      <c r="D34" s="38"/>
      <c r="E34" s="87">
        <v>3</v>
      </c>
      <c r="F34" s="187"/>
      <c r="G34" s="187">
        <v>61</v>
      </c>
      <c r="H34" s="187">
        <f t="shared" si="4"/>
        <v>61</v>
      </c>
      <c r="I34" s="187"/>
      <c r="J34" s="187">
        <f t="shared" si="5"/>
        <v>61</v>
      </c>
      <c r="K34" s="189"/>
      <c r="L34" s="189">
        <v>1</v>
      </c>
      <c r="M34" s="189">
        <f t="shared" si="6"/>
        <v>1</v>
      </c>
      <c r="N34" s="189">
        <v>1</v>
      </c>
    </row>
    <row r="35" spans="1:14" ht="14.25" thickTop="1" thickBot="1">
      <c r="A35" s="32"/>
      <c r="B35" s="35"/>
      <c r="C35" s="35"/>
      <c r="D35" s="38"/>
      <c r="E35" s="87">
        <v>2</v>
      </c>
      <c r="F35" s="187"/>
      <c r="G35" s="187">
        <v>104</v>
      </c>
      <c r="H35" s="187">
        <f t="shared" si="4"/>
        <v>104</v>
      </c>
      <c r="I35" s="187"/>
      <c r="J35" s="187">
        <f t="shared" si="5"/>
        <v>104</v>
      </c>
      <c r="K35" s="189"/>
      <c r="L35" s="189"/>
      <c r="M35" s="189">
        <f t="shared" si="6"/>
        <v>0</v>
      </c>
      <c r="N35" s="189"/>
    </row>
    <row r="36" spans="1:14" ht="14.25" thickTop="1" thickBot="1">
      <c r="A36" s="32"/>
      <c r="B36" s="37"/>
      <c r="C36" s="37"/>
      <c r="D36" s="38"/>
      <c r="E36" s="230">
        <v>1</v>
      </c>
      <c r="F36" s="187"/>
      <c r="G36" s="187">
        <v>135</v>
      </c>
      <c r="H36" s="187">
        <f t="shared" si="4"/>
        <v>135</v>
      </c>
      <c r="I36" s="187">
        <f>2136-2103</f>
        <v>33</v>
      </c>
      <c r="J36" s="187">
        <f t="shared" si="5"/>
        <v>168</v>
      </c>
      <c r="K36" s="189"/>
      <c r="L36" s="189">
        <v>1</v>
      </c>
      <c r="M36" s="189">
        <f t="shared" si="6"/>
        <v>1</v>
      </c>
      <c r="N36" s="189">
        <v>2</v>
      </c>
    </row>
    <row r="37" spans="1:14" ht="12.75" customHeight="1" thickTop="1" thickBot="1">
      <c r="A37" s="32"/>
      <c r="B37" s="413" t="s">
        <v>19</v>
      </c>
      <c r="C37" s="413"/>
      <c r="D37" s="413"/>
      <c r="E37" s="413"/>
      <c r="F37" s="69">
        <f>SUM(F24:F36)</f>
        <v>1803</v>
      </c>
      <c r="G37" s="69">
        <f t="shared" ref="G37:N37" si="7">SUM(G24:G36)</f>
        <v>300</v>
      </c>
      <c r="H37" s="69">
        <f t="shared" si="7"/>
        <v>2103</v>
      </c>
      <c r="I37" s="69">
        <f t="shared" si="7"/>
        <v>33</v>
      </c>
      <c r="J37" s="69">
        <f t="shared" si="7"/>
        <v>2136</v>
      </c>
      <c r="K37" s="69">
        <f t="shared" si="7"/>
        <v>402</v>
      </c>
      <c r="L37" s="69">
        <f t="shared" si="7"/>
        <v>54</v>
      </c>
      <c r="M37" s="69">
        <f t="shared" si="7"/>
        <v>456</v>
      </c>
      <c r="N37" s="69">
        <f t="shared" si="7"/>
        <v>65</v>
      </c>
    </row>
    <row r="38" spans="1:14" ht="14.25" thickTop="1" thickBot="1">
      <c r="A38" s="32"/>
      <c r="B38" s="33"/>
      <c r="C38" s="33"/>
      <c r="D38" s="39"/>
      <c r="E38" s="87">
        <v>13</v>
      </c>
      <c r="F38" s="187">
        <v>5</v>
      </c>
      <c r="G38" s="187"/>
      <c r="H38" s="187">
        <v>5</v>
      </c>
      <c r="I38" s="187"/>
      <c r="J38" s="187">
        <f t="shared" ref="J38:J50" si="8">H38+I38</f>
        <v>5</v>
      </c>
      <c r="K38" s="189"/>
      <c r="L38" s="189"/>
      <c r="M38" s="189">
        <f t="shared" ref="M38:M50" si="9">K38+L38</f>
        <v>0</v>
      </c>
      <c r="N38" s="189"/>
    </row>
    <row r="39" spans="1:14" ht="14.25" thickTop="1" thickBot="1">
      <c r="A39" s="32"/>
      <c r="B39" s="35" t="s">
        <v>1</v>
      </c>
      <c r="C39" s="35" t="s">
        <v>0</v>
      </c>
      <c r="D39" s="38" t="s">
        <v>21</v>
      </c>
      <c r="E39" s="87">
        <v>12</v>
      </c>
      <c r="F39" s="187"/>
      <c r="G39" s="187"/>
      <c r="H39" s="187"/>
      <c r="I39" s="187"/>
      <c r="J39" s="187">
        <f t="shared" si="8"/>
        <v>0</v>
      </c>
      <c r="K39" s="189"/>
      <c r="L39" s="189"/>
      <c r="M39" s="189">
        <f t="shared" si="9"/>
        <v>0</v>
      </c>
      <c r="N39" s="189"/>
    </row>
    <row r="40" spans="1:14" ht="14.25" thickTop="1" thickBot="1">
      <c r="A40" s="32"/>
      <c r="B40" s="35" t="s">
        <v>10</v>
      </c>
      <c r="C40" s="35"/>
      <c r="D40" s="38" t="s">
        <v>10</v>
      </c>
      <c r="E40" s="87">
        <v>11</v>
      </c>
      <c r="F40" s="187"/>
      <c r="G40" s="187"/>
      <c r="H40" s="187"/>
      <c r="I40" s="187"/>
      <c r="J40" s="187">
        <f t="shared" si="8"/>
        <v>0</v>
      </c>
      <c r="K40" s="189"/>
      <c r="L40" s="189"/>
      <c r="M40" s="189">
        <f t="shared" si="9"/>
        <v>0</v>
      </c>
      <c r="N40" s="189"/>
    </row>
    <row r="41" spans="1:14" ht="14.25" thickTop="1" thickBot="1">
      <c r="A41" s="32"/>
      <c r="B41" s="35" t="s">
        <v>11</v>
      </c>
      <c r="C41" s="33"/>
      <c r="D41" s="38" t="s">
        <v>2</v>
      </c>
      <c r="E41" s="87">
        <v>10</v>
      </c>
      <c r="F41" s="187"/>
      <c r="G41" s="187"/>
      <c r="H41" s="187"/>
      <c r="I41" s="187"/>
      <c r="J41" s="187">
        <f t="shared" si="8"/>
        <v>0</v>
      </c>
      <c r="K41" s="189">
        <v>1</v>
      </c>
      <c r="L41" s="189"/>
      <c r="M41" s="189">
        <f t="shared" si="9"/>
        <v>1</v>
      </c>
      <c r="N41" s="189"/>
    </row>
    <row r="42" spans="1:14" ht="14.25" thickTop="1" thickBot="1">
      <c r="A42" s="32"/>
      <c r="B42" s="35" t="s">
        <v>4</v>
      </c>
      <c r="C42" s="35"/>
      <c r="D42" s="38" t="s">
        <v>27</v>
      </c>
      <c r="E42" s="87">
        <v>9</v>
      </c>
      <c r="F42" s="187"/>
      <c r="G42" s="187"/>
      <c r="H42" s="187"/>
      <c r="I42" s="187"/>
      <c r="J42" s="187">
        <f t="shared" si="8"/>
        <v>0</v>
      </c>
      <c r="K42" s="189"/>
      <c r="L42" s="189"/>
      <c r="M42" s="189">
        <f t="shared" si="9"/>
        <v>0</v>
      </c>
      <c r="N42" s="189"/>
    </row>
    <row r="43" spans="1:14" ht="14.25" thickTop="1" thickBot="1">
      <c r="A43" s="32"/>
      <c r="B43" s="35" t="s">
        <v>3</v>
      </c>
      <c r="C43" s="35" t="s">
        <v>5</v>
      </c>
      <c r="D43" s="38" t="s">
        <v>1</v>
      </c>
      <c r="E43" s="87">
        <v>8</v>
      </c>
      <c r="F43" s="187"/>
      <c r="G43" s="187"/>
      <c r="H43" s="187"/>
      <c r="I43" s="187"/>
      <c r="J43" s="187">
        <f t="shared" si="8"/>
        <v>0</v>
      </c>
      <c r="K43" s="189"/>
      <c r="L43" s="189"/>
      <c r="M43" s="189">
        <f t="shared" si="9"/>
        <v>0</v>
      </c>
      <c r="N43" s="189"/>
    </row>
    <row r="44" spans="1:14" ht="14.25" thickTop="1" thickBot="1">
      <c r="A44" s="32"/>
      <c r="B44" s="35" t="s">
        <v>4</v>
      </c>
      <c r="C44" s="35"/>
      <c r="D44" s="38" t="s">
        <v>26</v>
      </c>
      <c r="E44" s="87">
        <v>7</v>
      </c>
      <c r="F44" s="187"/>
      <c r="G44" s="187"/>
      <c r="H44" s="187"/>
      <c r="I44" s="187"/>
      <c r="J44" s="187">
        <f t="shared" si="8"/>
        <v>0</v>
      </c>
      <c r="K44" s="189"/>
      <c r="L44" s="189"/>
      <c r="M44" s="189">
        <f t="shared" si="9"/>
        <v>0</v>
      </c>
      <c r="N44" s="189"/>
    </row>
    <row r="45" spans="1:14" ht="14.25" thickTop="1" thickBot="1">
      <c r="A45" s="32"/>
      <c r="B45" s="35" t="s">
        <v>1</v>
      </c>
      <c r="C45" s="35"/>
      <c r="D45" s="38" t="s">
        <v>22</v>
      </c>
      <c r="E45" s="87">
        <v>6</v>
      </c>
      <c r="F45" s="187"/>
      <c r="G45" s="187"/>
      <c r="H45" s="187"/>
      <c r="I45" s="187"/>
      <c r="J45" s="187">
        <f t="shared" si="8"/>
        <v>0</v>
      </c>
      <c r="K45" s="189"/>
      <c r="L45" s="189"/>
      <c r="M45" s="189">
        <f t="shared" si="9"/>
        <v>0</v>
      </c>
      <c r="N45" s="189"/>
    </row>
    <row r="46" spans="1:14" ht="14.25" thickTop="1" thickBot="1">
      <c r="A46" s="32"/>
      <c r="B46" s="35" t="s">
        <v>12</v>
      </c>
      <c r="C46" s="33"/>
      <c r="D46" s="38" t="s">
        <v>2</v>
      </c>
      <c r="E46" s="87">
        <v>5</v>
      </c>
      <c r="F46" s="187"/>
      <c r="G46" s="187"/>
      <c r="H46" s="187"/>
      <c r="I46" s="187"/>
      <c r="J46" s="187">
        <f t="shared" si="8"/>
        <v>0</v>
      </c>
      <c r="K46" s="189"/>
      <c r="L46" s="189"/>
      <c r="M46" s="189">
        <f t="shared" si="9"/>
        <v>0</v>
      </c>
      <c r="N46" s="189"/>
    </row>
    <row r="47" spans="1:14" ht="14.25" thickTop="1" thickBot="1">
      <c r="A47" s="32"/>
      <c r="B47" s="35"/>
      <c r="C47" s="35"/>
      <c r="D47" s="38" t="s">
        <v>7</v>
      </c>
      <c r="E47" s="87">
        <v>4</v>
      </c>
      <c r="F47" s="187"/>
      <c r="G47" s="187"/>
      <c r="H47" s="187"/>
      <c r="I47" s="187"/>
      <c r="J47" s="187">
        <f t="shared" si="8"/>
        <v>0</v>
      </c>
      <c r="K47" s="189"/>
      <c r="L47" s="189"/>
      <c r="M47" s="189">
        <f t="shared" si="9"/>
        <v>0</v>
      </c>
      <c r="N47" s="189"/>
    </row>
    <row r="48" spans="1:14" ht="14.25" thickTop="1" thickBot="1">
      <c r="A48" s="32"/>
      <c r="B48" s="35"/>
      <c r="C48" s="35" t="s">
        <v>1</v>
      </c>
      <c r="D48" s="38" t="s">
        <v>1</v>
      </c>
      <c r="E48" s="87">
        <v>3</v>
      </c>
      <c r="F48" s="187"/>
      <c r="G48" s="187"/>
      <c r="H48" s="187"/>
      <c r="I48" s="187"/>
      <c r="J48" s="187">
        <f t="shared" si="8"/>
        <v>0</v>
      </c>
      <c r="K48" s="189"/>
      <c r="L48" s="189"/>
      <c r="M48" s="189">
        <f t="shared" si="9"/>
        <v>0</v>
      </c>
      <c r="N48" s="189"/>
    </row>
    <row r="49" spans="1:14" ht="14.25" thickTop="1" thickBot="1">
      <c r="A49" s="32"/>
      <c r="B49" s="35"/>
      <c r="C49" s="35"/>
      <c r="D49" s="38" t="s">
        <v>3</v>
      </c>
      <c r="E49" s="87">
        <v>2</v>
      </c>
      <c r="F49" s="187"/>
      <c r="G49" s="187"/>
      <c r="H49" s="187"/>
      <c r="I49" s="187"/>
      <c r="J49" s="187">
        <f t="shared" si="8"/>
        <v>0</v>
      </c>
      <c r="K49" s="189"/>
      <c r="L49" s="189"/>
      <c r="M49" s="189">
        <f t="shared" si="9"/>
        <v>0</v>
      </c>
      <c r="N49" s="189"/>
    </row>
    <row r="50" spans="1:14" ht="14.25" thickTop="1" thickBot="1">
      <c r="A50" s="32"/>
      <c r="B50" s="37"/>
      <c r="C50" s="38"/>
      <c r="D50" s="37"/>
      <c r="E50" s="230">
        <v>1</v>
      </c>
      <c r="F50" s="187"/>
      <c r="G50" s="187"/>
      <c r="H50" s="187"/>
      <c r="I50" s="187">
        <v>1</v>
      </c>
      <c r="J50" s="187">
        <f t="shared" si="8"/>
        <v>1</v>
      </c>
      <c r="K50" s="189"/>
      <c r="L50" s="189"/>
      <c r="M50" s="189">
        <f t="shared" si="9"/>
        <v>0</v>
      </c>
      <c r="N50" s="189"/>
    </row>
    <row r="51" spans="1:14" ht="12.75" customHeight="1" thickTop="1" thickBot="1">
      <c r="B51" s="411" t="s">
        <v>20</v>
      </c>
      <c r="C51" s="411"/>
      <c r="D51" s="411"/>
      <c r="E51" s="413"/>
      <c r="F51" s="69">
        <f>SUM(F38:F50)</f>
        <v>5</v>
      </c>
      <c r="G51" s="69">
        <f t="shared" ref="G51:N51" si="10">SUM(G38:G50)</f>
        <v>0</v>
      </c>
      <c r="H51" s="69">
        <f t="shared" si="10"/>
        <v>5</v>
      </c>
      <c r="I51" s="69">
        <f t="shared" si="10"/>
        <v>1</v>
      </c>
      <c r="J51" s="69">
        <f t="shared" si="10"/>
        <v>6</v>
      </c>
      <c r="K51" s="69">
        <f t="shared" si="10"/>
        <v>1</v>
      </c>
      <c r="L51" s="69">
        <f t="shared" si="10"/>
        <v>0</v>
      </c>
      <c r="M51" s="69">
        <f t="shared" si="10"/>
        <v>1</v>
      </c>
      <c r="N51" s="69">
        <f t="shared" si="10"/>
        <v>0</v>
      </c>
    </row>
    <row r="52" spans="1:14" ht="14.25" thickTop="1" thickBot="1">
      <c r="B52" s="411" t="s">
        <v>37</v>
      </c>
      <c r="C52" s="411"/>
      <c r="D52" s="411"/>
      <c r="E52" s="413"/>
      <c r="F52" s="69"/>
      <c r="G52" s="69"/>
      <c r="H52" s="69"/>
      <c r="I52" s="69"/>
      <c r="J52" s="69"/>
      <c r="K52" s="69"/>
      <c r="L52" s="69"/>
      <c r="M52" s="69"/>
      <c r="N52" s="69"/>
    </row>
    <row r="53" spans="1:14" ht="12.75" customHeight="1" thickTop="1" thickBot="1">
      <c r="B53" s="408" t="s">
        <v>40</v>
      </c>
      <c r="C53" s="408"/>
      <c r="D53" s="408"/>
      <c r="E53" s="409"/>
      <c r="F53" s="231">
        <f t="shared" ref="F53:N53" si="11">+F23+F37+F51+F52</f>
        <v>2840</v>
      </c>
      <c r="G53" s="231">
        <f t="shared" si="11"/>
        <v>447</v>
      </c>
      <c r="H53" s="231">
        <f t="shared" si="11"/>
        <v>3287</v>
      </c>
      <c r="I53" s="231">
        <f t="shared" si="11"/>
        <v>67</v>
      </c>
      <c r="J53" s="231">
        <f t="shared" si="11"/>
        <v>3354</v>
      </c>
      <c r="K53" s="231">
        <f t="shared" si="11"/>
        <v>849</v>
      </c>
      <c r="L53" s="231">
        <f t="shared" si="11"/>
        <v>96</v>
      </c>
      <c r="M53" s="231">
        <f t="shared" si="11"/>
        <v>945</v>
      </c>
      <c r="N53" s="231">
        <f t="shared" si="11"/>
        <v>117</v>
      </c>
    </row>
    <row r="54" spans="1:14" ht="13.5" thickTop="1">
      <c r="B54" s="28"/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</row>
    <row r="55" spans="1:14">
      <c r="B55" s="28"/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</row>
  </sheetData>
  <mergeCells count="16">
    <mergeCell ref="B53:E53"/>
    <mergeCell ref="B5:N5"/>
    <mergeCell ref="B7:E9"/>
    <mergeCell ref="F7:J7"/>
    <mergeCell ref="K7:N7"/>
    <mergeCell ref="F8:H8"/>
    <mergeCell ref="I8:I9"/>
    <mergeCell ref="J8:J9"/>
    <mergeCell ref="K8:K9"/>
    <mergeCell ref="L8:L9"/>
    <mergeCell ref="M8:M9"/>
    <mergeCell ref="N8:N9"/>
    <mergeCell ref="B23:E23"/>
    <mergeCell ref="B37:E37"/>
    <mergeCell ref="B51:E51"/>
    <mergeCell ref="B52:E52"/>
  </mergeCells>
  <pageMargins left="0.511811024" right="0.511811024" top="0.78740157499999996" bottom="0.78740157499999996" header="0.31496062000000002" footer="0.31496062000000002"/>
  <ignoredErrors>
    <ignoredError sqref="H23 I22:N52" formula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workbookViewId="0"/>
  </sheetViews>
  <sheetFormatPr defaultRowHeight="12.75"/>
  <cols>
    <col min="1" max="1" width="1.7109375" customWidth="1"/>
    <col min="2" max="2" width="4.42578125" customWidth="1"/>
    <col min="3" max="4" width="4.140625" customWidth="1"/>
    <col min="5" max="5" width="6.28515625" customWidth="1"/>
    <col min="6" max="10" width="10.7109375" customWidth="1"/>
    <col min="11" max="11" width="11.42578125" bestFit="1" customWidth="1"/>
    <col min="12" max="13" width="10.7109375" customWidth="1"/>
    <col min="14" max="14" width="11.42578125" customWidth="1"/>
  </cols>
  <sheetData>
    <row r="1" spans="1:14">
      <c r="B1" s="5" t="s">
        <v>32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spans="1:14">
      <c r="B2" s="5" t="s">
        <v>34</v>
      </c>
      <c r="C2" s="6"/>
      <c r="D2" s="380" t="s">
        <v>78</v>
      </c>
      <c r="E2" s="380"/>
      <c r="F2" s="380"/>
      <c r="G2" s="380"/>
      <c r="H2" s="380"/>
      <c r="I2" s="380"/>
      <c r="J2" s="380"/>
      <c r="K2" s="6"/>
      <c r="L2" s="6"/>
      <c r="M2" s="6"/>
      <c r="N2" s="6"/>
    </row>
    <row r="3" spans="1:14">
      <c r="B3" s="5" t="s">
        <v>33</v>
      </c>
      <c r="C3" s="6"/>
      <c r="D3" s="380" t="s">
        <v>47</v>
      </c>
      <c r="E3" s="380"/>
      <c r="F3" s="380"/>
      <c r="G3" s="380"/>
      <c r="H3" s="380"/>
      <c r="I3" s="380"/>
      <c r="J3" s="380"/>
      <c r="K3" s="6"/>
      <c r="L3" s="6"/>
      <c r="M3" s="6"/>
      <c r="N3" s="6"/>
    </row>
    <row r="4" spans="1:14">
      <c r="B4" s="366" t="s">
        <v>36</v>
      </c>
      <c r="C4" s="366"/>
      <c r="D4" s="366"/>
      <c r="E4" s="366"/>
      <c r="F4" s="150">
        <v>42490</v>
      </c>
      <c r="G4" s="6"/>
      <c r="H4" s="6"/>
      <c r="I4" s="6"/>
      <c r="J4" s="6"/>
      <c r="K4" s="6"/>
      <c r="L4" s="6"/>
      <c r="M4" s="6"/>
      <c r="N4" s="6"/>
    </row>
    <row r="5" spans="1:14">
      <c r="B5" s="337" t="s">
        <v>24</v>
      </c>
      <c r="C5" s="337"/>
      <c r="D5" s="337"/>
      <c r="E5" s="337"/>
      <c r="F5" s="337"/>
      <c r="G5" s="337"/>
      <c r="H5" s="337"/>
      <c r="I5" s="337"/>
      <c r="J5" s="337"/>
      <c r="K5" s="337"/>
      <c r="L5" s="337"/>
      <c r="M5" s="337"/>
      <c r="N5" s="337"/>
    </row>
    <row r="6" spans="1:14">
      <c r="B6" s="8" t="s">
        <v>39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12.75" customHeight="1">
      <c r="B7" s="415" t="s">
        <v>41</v>
      </c>
      <c r="C7" s="415"/>
      <c r="D7" s="415"/>
      <c r="E7" s="415"/>
      <c r="F7" s="415" t="s">
        <v>35</v>
      </c>
      <c r="G7" s="415"/>
      <c r="H7" s="415"/>
      <c r="I7" s="415"/>
      <c r="J7" s="415"/>
      <c r="K7" s="415" t="s">
        <v>28</v>
      </c>
      <c r="L7" s="415"/>
      <c r="M7" s="415"/>
      <c r="N7" s="415"/>
    </row>
    <row r="8" spans="1:14" ht="12.75" customHeight="1">
      <c r="B8" s="415"/>
      <c r="C8" s="415"/>
      <c r="D8" s="415"/>
      <c r="E8" s="415"/>
      <c r="F8" s="415" t="s">
        <v>13</v>
      </c>
      <c r="G8" s="415"/>
      <c r="H8" s="415"/>
      <c r="I8" s="415" t="s">
        <v>14</v>
      </c>
      <c r="J8" s="415" t="s">
        <v>15</v>
      </c>
      <c r="K8" s="415" t="s">
        <v>30</v>
      </c>
      <c r="L8" s="415" t="s">
        <v>31</v>
      </c>
      <c r="M8" s="415" t="s">
        <v>15</v>
      </c>
      <c r="N8" s="415" t="s">
        <v>29</v>
      </c>
    </row>
    <row r="9" spans="1:14" ht="24">
      <c r="B9" s="415"/>
      <c r="C9" s="415"/>
      <c r="D9" s="415"/>
      <c r="E9" s="415"/>
      <c r="F9" s="83" t="s">
        <v>16</v>
      </c>
      <c r="G9" s="83" t="s">
        <v>17</v>
      </c>
      <c r="H9" s="83" t="s">
        <v>23</v>
      </c>
      <c r="I9" s="415"/>
      <c r="J9" s="415"/>
      <c r="K9" s="415"/>
      <c r="L9" s="415"/>
      <c r="M9" s="415"/>
      <c r="N9" s="415"/>
    </row>
    <row r="10" spans="1:14">
      <c r="A10" s="3"/>
      <c r="B10" s="40"/>
      <c r="C10" s="41"/>
      <c r="D10" s="42"/>
      <c r="E10" s="84">
        <v>13</v>
      </c>
      <c r="F10" s="232">
        <v>77</v>
      </c>
      <c r="G10" s="232">
        <v>0</v>
      </c>
      <c r="H10" s="233">
        <f>F10+G10</f>
        <v>77</v>
      </c>
      <c r="I10" s="232">
        <v>0</v>
      </c>
      <c r="J10" s="233">
        <f>H10+I10</f>
        <v>77</v>
      </c>
      <c r="K10" s="232">
        <v>31</v>
      </c>
      <c r="L10" s="232">
        <v>3</v>
      </c>
      <c r="M10" s="234">
        <f>K10+L10</f>
        <v>34</v>
      </c>
      <c r="N10" s="232">
        <v>4</v>
      </c>
    </row>
    <row r="11" spans="1:14">
      <c r="A11" s="3"/>
      <c r="B11" s="43" t="s">
        <v>1</v>
      </c>
      <c r="C11" s="44" t="s">
        <v>0</v>
      </c>
      <c r="D11" s="42"/>
      <c r="E11" s="84">
        <v>12</v>
      </c>
      <c r="F11" s="232">
        <v>1</v>
      </c>
      <c r="G11" s="232">
        <v>0</v>
      </c>
      <c r="H11" s="233">
        <f t="shared" ref="H11:H22" si="0">F11+G11</f>
        <v>1</v>
      </c>
      <c r="I11" s="232">
        <v>0</v>
      </c>
      <c r="J11" s="233">
        <f t="shared" ref="J11:J50" si="1">H11+I11</f>
        <v>1</v>
      </c>
      <c r="K11" s="232">
        <v>0</v>
      </c>
      <c r="L11" s="232">
        <v>0</v>
      </c>
      <c r="M11" s="234">
        <f t="shared" ref="M11:M22" si="2">K11+L11</f>
        <v>0</v>
      </c>
      <c r="N11" s="232">
        <v>0</v>
      </c>
    </row>
    <row r="12" spans="1:14">
      <c r="A12" s="3"/>
      <c r="B12" s="43" t="s">
        <v>2</v>
      </c>
      <c r="C12" s="45"/>
      <c r="D12" s="46" t="s">
        <v>6</v>
      </c>
      <c r="E12" s="84">
        <v>11</v>
      </c>
      <c r="F12" s="232">
        <v>23</v>
      </c>
      <c r="G12" s="232">
        <v>0</v>
      </c>
      <c r="H12" s="233">
        <f t="shared" si="0"/>
        <v>23</v>
      </c>
      <c r="I12" s="232">
        <v>0</v>
      </c>
      <c r="J12" s="233">
        <f t="shared" si="1"/>
        <v>23</v>
      </c>
      <c r="K12" s="232">
        <v>0</v>
      </c>
      <c r="L12" s="232">
        <v>0</v>
      </c>
      <c r="M12" s="234">
        <f t="shared" si="2"/>
        <v>0</v>
      </c>
      <c r="N12" s="232">
        <v>0</v>
      </c>
    </row>
    <row r="13" spans="1:14">
      <c r="A13" s="3"/>
      <c r="B13" s="43" t="s">
        <v>1</v>
      </c>
      <c r="C13" s="44"/>
      <c r="D13" s="46" t="s">
        <v>10</v>
      </c>
      <c r="E13" s="84">
        <v>10</v>
      </c>
      <c r="F13" s="232">
        <v>9</v>
      </c>
      <c r="G13" s="232">
        <v>0</v>
      </c>
      <c r="H13" s="233">
        <f t="shared" si="0"/>
        <v>9</v>
      </c>
      <c r="I13" s="232">
        <v>0</v>
      </c>
      <c r="J13" s="233">
        <f t="shared" si="1"/>
        <v>9</v>
      </c>
      <c r="K13" s="232">
        <v>0</v>
      </c>
      <c r="L13" s="232">
        <v>0</v>
      </c>
      <c r="M13" s="234">
        <f t="shared" si="2"/>
        <v>0</v>
      </c>
      <c r="N13" s="232">
        <v>0</v>
      </c>
    </row>
    <row r="14" spans="1:14">
      <c r="A14" s="3"/>
      <c r="B14" s="43" t="s">
        <v>3</v>
      </c>
      <c r="C14" s="44"/>
      <c r="D14" s="46" t="s">
        <v>25</v>
      </c>
      <c r="E14" s="84">
        <v>9</v>
      </c>
      <c r="F14" s="232">
        <v>5</v>
      </c>
      <c r="G14" s="232">
        <v>0</v>
      </c>
      <c r="H14" s="233">
        <f t="shared" si="0"/>
        <v>5</v>
      </c>
      <c r="I14" s="232">
        <v>0</v>
      </c>
      <c r="J14" s="233">
        <f t="shared" si="1"/>
        <v>5</v>
      </c>
      <c r="K14" s="232">
        <v>0</v>
      </c>
      <c r="L14" s="232">
        <v>0</v>
      </c>
      <c r="M14" s="234">
        <f t="shared" si="2"/>
        <v>0</v>
      </c>
      <c r="N14" s="232">
        <v>0</v>
      </c>
    </row>
    <row r="15" spans="1:14">
      <c r="A15" s="3"/>
      <c r="B15" s="43" t="s">
        <v>4</v>
      </c>
      <c r="C15" s="44" t="s">
        <v>5</v>
      </c>
      <c r="D15" s="46" t="s">
        <v>22</v>
      </c>
      <c r="E15" s="84">
        <v>8</v>
      </c>
      <c r="F15" s="232">
        <v>4</v>
      </c>
      <c r="G15" s="232">
        <v>0</v>
      </c>
      <c r="H15" s="233">
        <f t="shared" si="0"/>
        <v>4</v>
      </c>
      <c r="I15" s="232">
        <v>0</v>
      </c>
      <c r="J15" s="233">
        <f t="shared" si="1"/>
        <v>4</v>
      </c>
      <c r="K15" s="232">
        <v>0</v>
      </c>
      <c r="L15" s="232">
        <v>0</v>
      </c>
      <c r="M15" s="234">
        <f t="shared" si="2"/>
        <v>0</v>
      </c>
      <c r="N15" s="232">
        <v>0</v>
      </c>
    </row>
    <row r="16" spans="1:14">
      <c r="A16" s="3"/>
      <c r="B16" s="43" t="s">
        <v>6</v>
      </c>
      <c r="C16" s="44"/>
      <c r="D16" s="46" t="s">
        <v>12</v>
      </c>
      <c r="E16" s="84">
        <v>7</v>
      </c>
      <c r="F16" s="232">
        <v>27</v>
      </c>
      <c r="G16" s="232">
        <v>0</v>
      </c>
      <c r="H16" s="233">
        <f t="shared" si="0"/>
        <v>27</v>
      </c>
      <c r="I16" s="232">
        <v>0</v>
      </c>
      <c r="J16" s="233">
        <f t="shared" si="1"/>
        <v>27</v>
      </c>
      <c r="K16" s="232">
        <v>0</v>
      </c>
      <c r="L16" s="232">
        <v>0</v>
      </c>
      <c r="M16" s="234">
        <f t="shared" si="2"/>
        <v>0</v>
      </c>
      <c r="N16" s="232">
        <v>0</v>
      </c>
    </row>
    <row r="17" spans="1:14">
      <c r="A17" s="3"/>
      <c r="B17" s="43" t="s">
        <v>7</v>
      </c>
      <c r="C17" s="45"/>
      <c r="D17" s="46" t="s">
        <v>4</v>
      </c>
      <c r="E17" s="84">
        <v>6</v>
      </c>
      <c r="F17" s="232">
        <v>17</v>
      </c>
      <c r="G17" s="232">
        <v>0</v>
      </c>
      <c r="H17" s="233">
        <f t="shared" si="0"/>
        <v>17</v>
      </c>
      <c r="I17" s="232">
        <v>0</v>
      </c>
      <c r="J17" s="233">
        <f t="shared" si="1"/>
        <v>17</v>
      </c>
      <c r="K17" s="232">
        <v>0</v>
      </c>
      <c r="L17" s="232">
        <v>0</v>
      </c>
      <c r="M17" s="234">
        <f t="shared" si="2"/>
        <v>0</v>
      </c>
      <c r="N17" s="232">
        <v>0</v>
      </c>
    </row>
    <row r="18" spans="1:14">
      <c r="A18" s="3"/>
      <c r="B18" s="43" t="s">
        <v>1</v>
      </c>
      <c r="C18" s="44"/>
      <c r="D18" s="46" t="s">
        <v>9</v>
      </c>
      <c r="E18" s="84">
        <v>5</v>
      </c>
      <c r="F18" s="232">
        <v>7</v>
      </c>
      <c r="G18" s="232">
        <v>0</v>
      </c>
      <c r="H18" s="233">
        <f t="shared" si="0"/>
        <v>7</v>
      </c>
      <c r="I18" s="232">
        <v>0</v>
      </c>
      <c r="J18" s="233">
        <f t="shared" si="1"/>
        <v>7</v>
      </c>
      <c r="K18" s="232">
        <v>0</v>
      </c>
      <c r="L18" s="232">
        <v>0</v>
      </c>
      <c r="M18" s="234">
        <f t="shared" si="2"/>
        <v>0</v>
      </c>
      <c r="N18" s="232">
        <v>0</v>
      </c>
    </row>
    <row r="19" spans="1:14">
      <c r="A19" s="3"/>
      <c r="B19" s="43"/>
      <c r="C19" s="44"/>
      <c r="D19" s="46" t="s">
        <v>12</v>
      </c>
      <c r="E19" s="84">
        <v>4</v>
      </c>
      <c r="F19" s="232">
        <v>11</v>
      </c>
      <c r="G19" s="232">
        <v>0</v>
      </c>
      <c r="H19" s="233">
        <f t="shared" si="0"/>
        <v>11</v>
      </c>
      <c r="I19" s="232">
        <v>0</v>
      </c>
      <c r="J19" s="233">
        <f t="shared" si="1"/>
        <v>11</v>
      </c>
      <c r="K19" s="232">
        <v>0</v>
      </c>
      <c r="L19" s="232">
        <v>0</v>
      </c>
      <c r="M19" s="234">
        <f t="shared" si="2"/>
        <v>0</v>
      </c>
      <c r="N19" s="232">
        <v>0</v>
      </c>
    </row>
    <row r="20" spans="1:14">
      <c r="A20" s="3"/>
      <c r="B20" s="43"/>
      <c r="C20" s="44" t="s">
        <v>1</v>
      </c>
      <c r="D20" s="42"/>
      <c r="E20" s="84">
        <v>3</v>
      </c>
      <c r="F20" s="232">
        <v>0</v>
      </c>
      <c r="G20" s="232">
        <v>9</v>
      </c>
      <c r="H20" s="233">
        <f t="shared" si="0"/>
        <v>9</v>
      </c>
      <c r="I20" s="232">
        <v>0</v>
      </c>
      <c r="J20" s="233">
        <f t="shared" si="1"/>
        <v>9</v>
      </c>
      <c r="K20" s="232">
        <v>0</v>
      </c>
      <c r="L20" s="232">
        <v>0</v>
      </c>
      <c r="M20" s="234">
        <f t="shared" si="2"/>
        <v>0</v>
      </c>
      <c r="N20" s="232">
        <v>0</v>
      </c>
    </row>
    <row r="21" spans="1:14">
      <c r="A21" s="3"/>
      <c r="B21" s="43"/>
      <c r="C21" s="44"/>
      <c r="D21" s="42"/>
      <c r="E21" s="84">
        <v>2</v>
      </c>
      <c r="F21" s="232">
        <v>0</v>
      </c>
      <c r="G21" s="232">
        <v>24</v>
      </c>
      <c r="H21" s="233">
        <f t="shared" si="0"/>
        <v>24</v>
      </c>
      <c r="I21" s="232">
        <v>0</v>
      </c>
      <c r="J21" s="233">
        <f t="shared" si="1"/>
        <v>24</v>
      </c>
      <c r="K21" s="232">
        <v>0</v>
      </c>
      <c r="L21" s="232">
        <v>0</v>
      </c>
      <c r="M21" s="234">
        <f t="shared" si="2"/>
        <v>0</v>
      </c>
      <c r="N21" s="232">
        <v>0</v>
      </c>
    </row>
    <row r="22" spans="1:14">
      <c r="A22" s="3"/>
      <c r="B22" s="47"/>
      <c r="C22" s="45"/>
      <c r="D22" s="42"/>
      <c r="E22" s="40">
        <v>1</v>
      </c>
      <c r="F22" s="232">
        <v>0</v>
      </c>
      <c r="G22" s="232">
        <v>10</v>
      </c>
      <c r="H22" s="233">
        <f t="shared" si="0"/>
        <v>10</v>
      </c>
      <c r="I22" s="232">
        <v>2</v>
      </c>
      <c r="J22" s="233">
        <f t="shared" si="1"/>
        <v>12</v>
      </c>
      <c r="K22" s="232">
        <v>0</v>
      </c>
      <c r="L22" s="232">
        <v>0</v>
      </c>
      <c r="M22" s="234">
        <f t="shared" si="2"/>
        <v>0</v>
      </c>
      <c r="N22" s="232">
        <v>0</v>
      </c>
    </row>
    <row r="23" spans="1:14" ht="12.75" customHeight="1">
      <c r="A23" s="3"/>
      <c r="B23" s="416" t="s">
        <v>18</v>
      </c>
      <c r="C23" s="417"/>
      <c r="D23" s="417"/>
      <c r="E23" s="418"/>
      <c r="F23" s="233">
        <f t="shared" ref="F23:N23" si="3">SUM(F10:F22)</f>
        <v>181</v>
      </c>
      <c r="G23" s="233">
        <f t="shared" si="3"/>
        <v>43</v>
      </c>
      <c r="H23" s="156">
        <f t="shared" si="3"/>
        <v>224</v>
      </c>
      <c r="I23" s="156">
        <f t="shared" si="3"/>
        <v>2</v>
      </c>
      <c r="J23" s="156">
        <f t="shared" si="3"/>
        <v>226</v>
      </c>
      <c r="K23" s="156">
        <f t="shared" si="3"/>
        <v>31</v>
      </c>
      <c r="L23" s="156">
        <f t="shared" si="3"/>
        <v>3</v>
      </c>
      <c r="M23" s="156">
        <f t="shared" si="3"/>
        <v>34</v>
      </c>
      <c r="N23" s="156">
        <f t="shared" si="3"/>
        <v>4</v>
      </c>
    </row>
    <row r="24" spans="1:14">
      <c r="A24" s="3"/>
      <c r="B24" s="43"/>
      <c r="C24" s="43"/>
      <c r="D24" s="48"/>
      <c r="E24" s="47">
        <v>13</v>
      </c>
      <c r="F24" s="232">
        <v>186</v>
      </c>
      <c r="G24" s="232">
        <v>0</v>
      </c>
      <c r="H24" s="156">
        <f>F24+G24</f>
        <v>186</v>
      </c>
      <c r="I24" s="463">
        <v>0</v>
      </c>
      <c r="J24" s="156">
        <f t="shared" si="1"/>
        <v>186</v>
      </c>
      <c r="K24" s="463">
        <v>14</v>
      </c>
      <c r="L24" s="463">
        <v>4</v>
      </c>
      <c r="M24" s="161">
        <f>K24+L24</f>
        <v>18</v>
      </c>
      <c r="N24" s="463">
        <v>5</v>
      </c>
    </row>
    <row r="25" spans="1:14">
      <c r="A25" s="3"/>
      <c r="B25" s="43"/>
      <c r="C25" s="43" t="s">
        <v>0</v>
      </c>
      <c r="D25" s="48"/>
      <c r="E25" s="84">
        <v>12</v>
      </c>
      <c r="F25" s="232">
        <v>10</v>
      </c>
      <c r="G25" s="232">
        <v>0</v>
      </c>
      <c r="H25" s="156">
        <f t="shared" ref="H25:H50" si="4">F25+G25</f>
        <v>10</v>
      </c>
      <c r="I25" s="463">
        <v>0</v>
      </c>
      <c r="J25" s="156">
        <f t="shared" si="1"/>
        <v>10</v>
      </c>
      <c r="K25" s="463">
        <v>0</v>
      </c>
      <c r="L25" s="463">
        <v>0</v>
      </c>
      <c r="M25" s="161">
        <f t="shared" ref="M25:M36" si="5">K25+L25</f>
        <v>0</v>
      </c>
      <c r="N25" s="463">
        <v>0</v>
      </c>
    </row>
    <row r="26" spans="1:14">
      <c r="A26" s="3"/>
      <c r="B26" s="43" t="s">
        <v>7</v>
      </c>
      <c r="C26" s="47"/>
      <c r="D26" s="48"/>
      <c r="E26" s="84">
        <v>11</v>
      </c>
      <c r="F26" s="232">
        <v>21</v>
      </c>
      <c r="G26" s="232">
        <v>0</v>
      </c>
      <c r="H26" s="156">
        <f t="shared" si="4"/>
        <v>21</v>
      </c>
      <c r="I26" s="463">
        <v>0</v>
      </c>
      <c r="J26" s="156">
        <f t="shared" si="1"/>
        <v>21</v>
      </c>
      <c r="K26" s="463">
        <v>0</v>
      </c>
      <c r="L26" s="463">
        <v>0</v>
      </c>
      <c r="M26" s="161">
        <f t="shared" si="5"/>
        <v>0</v>
      </c>
      <c r="N26" s="463">
        <v>0</v>
      </c>
    </row>
    <row r="27" spans="1:14">
      <c r="A27" s="3"/>
      <c r="B27" s="43" t="s">
        <v>8</v>
      </c>
      <c r="C27" s="43"/>
      <c r="D27" s="48" t="s">
        <v>26</v>
      </c>
      <c r="E27" s="84">
        <v>10</v>
      </c>
      <c r="F27" s="232">
        <v>12</v>
      </c>
      <c r="G27" s="232">
        <v>0</v>
      </c>
      <c r="H27" s="156">
        <f t="shared" si="4"/>
        <v>12</v>
      </c>
      <c r="I27" s="463">
        <v>0</v>
      </c>
      <c r="J27" s="156">
        <f t="shared" si="1"/>
        <v>12</v>
      </c>
      <c r="K27" s="463">
        <v>0</v>
      </c>
      <c r="L27" s="463">
        <v>0</v>
      </c>
      <c r="M27" s="161">
        <f t="shared" si="5"/>
        <v>0</v>
      </c>
      <c r="N27" s="463">
        <v>0</v>
      </c>
    </row>
    <row r="28" spans="1:14">
      <c r="A28" s="3"/>
      <c r="B28" s="43" t="s">
        <v>0</v>
      </c>
      <c r="C28" s="43"/>
      <c r="D28" s="48" t="s">
        <v>8</v>
      </c>
      <c r="E28" s="84">
        <v>9</v>
      </c>
      <c r="F28" s="232">
        <v>5</v>
      </c>
      <c r="G28" s="232">
        <v>0</v>
      </c>
      <c r="H28" s="156">
        <f t="shared" si="4"/>
        <v>5</v>
      </c>
      <c r="I28" s="463">
        <v>0</v>
      </c>
      <c r="J28" s="156">
        <f t="shared" si="1"/>
        <v>5</v>
      </c>
      <c r="K28" s="463">
        <v>0</v>
      </c>
      <c r="L28" s="463">
        <v>0</v>
      </c>
      <c r="M28" s="161">
        <f t="shared" si="5"/>
        <v>0</v>
      </c>
      <c r="N28" s="463">
        <v>0</v>
      </c>
    </row>
    <row r="29" spans="1:14">
      <c r="A29" s="3"/>
      <c r="B29" s="43" t="s">
        <v>2</v>
      </c>
      <c r="C29" s="43" t="s">
        <v>5</v>
      </c>
      <c r="D29" s="48" t="s">
        <v>27</v>
      </c>
      <c r="E29" s="84">
        <v>8</v>
      </c>
      <c r="F29" s="232">
        <v>4</v>
      </c>
      <c r="G29" s="232">
        <v>0</v>
      </c>
      <c r="H29" s="156">
        <f t="shared" si="4"/>
        <v>4</v>
      </c>
      <c r="I29" s="463">
        <v>0</v>
      </c>
      <c r="J29" s="156">
        <f t="shared" si="1"/>
        <v>4</v>
      </c>
      <c r="K29" s="463">
        <v>0</v>
      </c>
      <c r="L29" s="463">
        <v>1</v>
      </c>
      <c r="M29" s="161">
        <f t="shared" si="5"/>
        <v>1</v>
      </c>
      <c r="N29" s="463">
        <v>1</v>
      </c>
    </row>
    <row r="30" spans="1:14">
      <c r="A30" s="3"/>
      <c r="B30" s="43" t="s">
        <v>4</v>
      </c>
      <c r="C30" s="43"/>
      <c r="D30" s="48" t="s">
        <v>4</v>
      </c>
      <c r="E30" s="84">
        <v>7</v>
      </c>
      <c r="F30" s="232">
        <v>14</v>
      </c>
      <c r="G30" s="232">
        <v>0</v>
      </c>
      <c r="H30" s="156">
        <f t="shared" si="4"/>
        <v>14</v>
      </c>
      <c r="I30" s="463">
        <v>0</v>
      </c>
      <c r="J30" s="156">
        <f t="shared" si="1"/>
        <v>14</v>
      </c>
      <c r="K30" s="463">
        <v>0</v>
      </c>
      <c r="L30" s="463">
        <v>0</v>
      </c>
      <c r="M30" s="161">
        <f t="shared" si="5"/>
        <v>0</v>
      </c>
      <c r="N30" s="463">
        <v>0</v>
      </c>
    </row>
    <row r="31" spans="1:14">
      <c r="A31" s="3"/>
      <c r="B31" s="43" t="s">
        <v>0</v>
      </c>
      <c r="C31" s="43"/>
      <c r="D31" s="48" t="s">
        <v>9</v>
      </c>
      <c r="E31" s="84">
        <v>6</v>
      </c>
      <c r="F31" s="232">
        <v>8</v>
      </c>
      <c r="G31" s="232">
        <v>0</v>
      </c>
      <c r="H31" s="156">
        <f t="shared" si="4"/>
        <v>8</v>
      </c>
      <c r="I31" s="463">
        <v>0</v>
      </c>
      <c r="J31" s="156">
        <f t="shared" si="1"/>
        <v>8</v>
      </c>
      <c r="K31" s="463">
        <v>0</v>
      </c>
      <c r="L31" s="463">
        <v>1</v>
      </c>
      <c r="M31" s="161">
        <f t="shared" si="5"/>
        <v>1</v>
      </c>
      <c r="N31" s="463">
        <v>3</v>
      </c>
    </row>
    <row r="32" spans="1:14">
      <c r="A32" s="3"/>
      <c r="B32" s="43" t="s">
        <v>9</v>
      </c>
      <c r="C32" s="40"/>
      <c r="D32" s="48"/>
      <c r="E32" s="84">
        <v>5</v>
      </c>
      <c r="F32" s="232">
        <v>8</v>
      </c>
      <c r="G32" s="232">
        <v>0</v>
      </c>
      <c r="H32" s="156">
        <f t="shared" si="4"/>
        <v>8</v>
      </c>
      <c r="I32" s="463">
        <v>0</v>
      </c>
      <c r="J32" s="156">
        <f t="shared" si="1"/>
        <v>8</v>
      </c>
      <c r="K32" s="463">
        <v>0</v>
      </c>
      <c r="L32" s="463">
        <v>0</v>
      </c>
      <c r="M32" s="161">
        <f t="shared" si="5"/>
        <v>0</v>
      </c>
      <c r="N32" s="463">
        <v>0</v>
      </c>
    </row>
    <row r="33" spans="1:14">
      <c r="A33" s="3"/>
      <c r="B33" s="43"/>
      <c r="C33" s="43"/>
      <c r="D33" s="48"/>
      <c r="E33" s="84">
        <v>4</v>
      </c>
      <c r="F33" s="232">
        <v>10</v>
      </c>
      <c r="G33" s="232">
        <v>0</v>
      </c>
      <c r="H33" s="156">
        <f t="shared" si="4"/>
        <v>10</v>
      </c>
      <c r="I33" s="463">
        <v>0</v>
      </c>
      <c r="J33" s="156">
        <f t="shared" si="1"/>
        <v>10</v>
      </c>
      <c r="K33" s="463">
        <v>1</v>
      </c>
      <c r="L33" s="463">
        <v>0</v>
      </c>
      <c r="M33" s="161">
        <f t="shared" si="5"/>
        <v>1</v>
      </c>
      <c r="N33" s="463">
        <v>0</v>
      </c>
    </row>
    <row r="34" spans="1:14">
      <c r="A34" s="3"/>
      <c r="B34" s="43"/>
      <c r="C34" s="43" t="s">
        <v>1</v>
      </c>
      <c r="D34" s="48"/>
      <c r="E34" s="84">
        <v>3</v>
      </c>
      <c r="F34" s="232">
        <v>0</v>
      </c>
      <c r="G34" s="232">
        <v>8</v>
      </c>
      <c r="H34" s="156">
        <f t="shared" si="4"/>
        <v>8</v>
      </c>
      <c r="I34" s="463">
        <v>0</v>
      </c>
      <c r="J34" s="156">
        <f t="shared" si="1"/>
        <v>8</v>
      </c>
      <c r="K34" s="463">
        <v>0</v>
      </c>
      <c r="L34" s="463">
        <v>0</v>
      </c>
      <c r="M34" s="161">
        <f t="shared" si="5"/>
        <v>0</v>
      </c>
      <c r="N34" s="463">
        <v>0</v>
      </c>
    </row>
    <row r="35" spans="1:14">
      <c r="A35" s="3"/>
      <c r="B35" s="43"/>
      <c r="C35" s="43"/>
      <c r="D35" s="48"/>
      <c r="E35" s="84">
        <v>2</v>
      </c>
      <c r="F35" s="232">
        <v>0</v>
      </c>
      <c r="G35" s="232">
        <v>28</v>
      </c>
      <c r="H35" s="156">
        <f t="shared" si="4"/>
        <v>28</v>
      </c>
      <c r="I35" s="463">
        <v>0</v>
      </c>
      <c r="J35" s="156">
        <f t="shared" si="1"/>
        <v>28</v>
      </c>
      <c r="K35" s="463">
        <v>0</v>
      </c>
      <c r="L35" s="463">
        <v>0</v>
      </c>
      <c r="M35" s="161">
        <f t="shared" si="5"/>
        <v>0</v>
      </c>
      <c r="N35" s="463">
        <v>0</v>
      </c>
    </row>
    <row r="36" spans="1:14">
      <c r="A36" s="3"/>
      <c r="B36" s="47"/>
      <c r="C36" s="47"/>
      <c r="D36" s="48"/>
      <c r="E36" s="40">
        <v>1</v>
      </c>
      <c r="F36" s="232">
        <v>0</v>
      </c>
      <c r="G36" s="232">
        <v>11</v>
      </c>
      <c r="H36" s="156">
        <f t="shared" si="4"/>
        <v>11</v>
      </c>
      <c r="I36" s="463">
        <v>4</v>
      </c>
      <c r="J36" s="156">
        <f t="shared" si="1"/>
        <v>15</v>
      </c>
      <c r="K36" s="463">
        <v>0</v>
      </c>
      <c r="L36" s="463">
        <v>0</v>
      </c>
      <c r="M36" s="161">
        <f t="shared" si="5"/>
        <v>0</v>
      </c>
      <c r="N36" s="463">
        <v>0</v>
      </c>
    </row>
    <row r="37" spans="1:14" ht="12.75" customHeight="1">
      <c r="A37" s="3"/>
      <c r="B37" s="416" t="s">
        <v>19</v>
      </c>
      <c r="C37" s="417"/>
      <c r="D37" s="417"/>
      <c r="E37" s="417"/>
      <c r="F37" s="235">
        <f t="shared" ref="F37:N37" si="6">SUM(F24:F36)</f>
        <v>278</v>
      </c>
      <c r="G37" s="233">
        <f t="shared" si="6"/>
        <v>47</v>
      </c>
      <c r="H37" s="156">
        <f t="shared" si="6"/>
        <v>325</v>
      </c>
      <c r="I37" s="156">
        <f t="shared" si="6"/>
        <v>4</v>
      </c>
      <c r="J37" s="156">
        <f t="shared" si="6"/>
        <v>329</v>
      </c>
      <c r="K37" s="156">
        <f t="shared" si="6"/>
        <v>15</v>
      </c>
      <c r="L37" s="156">
        <f t="shared" si="6"/>
        <v>6</v>
      </c>
      <c r="M37" s="156">
        <f t="shared" si="6"/>
        <v>21</v>
      </c>
      <c r="N37" s="156">
        <f t="shared" si="6"/>
        <v>9</v>
      </c>
    </row>
    <row r="38" spans="1:14">
      <c r="A38" s="3"/>
      <c r="B38" s="40"/>
      <c r="C38" s="40"/>
      <c r="D38" s="49"/>
      <c r="E38" s="84">
        <v>13</v>
      </c>
      <c r="F38" s="232">
        <v>0</v>
      </c>
      <c r="G38" s="232">
        <v>0</v>
      </c>
      <c r="H38" s="156">
        <f t="shared" si="4"/>
        <v>0</v>
      </c>
      <c r="I38" s="463">
        <v>0</v>
      </c>
      <c r="J38" s="156">
        <f t="shared" si="1"/>
        <v>0</v>
      </c>
      <c r="K38" s="157">
        <v>0</v>
      </c>
      <c r="L38" s="157">
        <v>0</v>
      </c>
      <c r="M38" s="161">
        <f>K38+L38</f>
        <v>0</v>
      </c>
      <c r="N38" s="464">
        <v>0</v>
      </c>
    </row>
    <row r="39" spans="1:14">
      <c r="A39" s="3"/>
      <c r="B39" s="43" t="s">
        <v>1</v>
      </c>
      <c r="C39" s="43" t="s">
        <v>0</v>
      </c>
      <c r="D39" s="48" t="s">
        <v>21</v>
      </c>
      <c r="E39" s="84">
        <v>12</v>
      </c>
      <c r="F39" s="232">
        <v>0</v>
      </c>
      <c r="G39" s="232">
        <v>0</v>
      </c>
      <c r="H39" s="156">
        <f t="shared" si="4"/>
        <v>0</v>
      </c>
      <c r="I39" s="463">
        <v>0</v>
      </c>
      <c r="J39" s="156">
        <f t="shared" si="1"/>
        <v>0</v>
      </c>
      <c r="K39" s="157">
        <v>0</v>
      </c>
      <c r="L39" s="157">
        <v>0</v>
      </c>
      <c r="M39" s="161">
        <f t="shared" ref="M39:M50" si="7">K39+L39</f>
        <v>0</v>
      </c>
      <c r="N39" s="464">
        <v>0</v>
      </c>
    </row>
    <row r="40" spans="1:14">
      <c r="A40" s="3"/>
      <c r="B40" s="43" t="s">
        <v>10</v>
      </c>
      <c r="C40" s="43"/>
      <c r="D40" s="48" t="s">
        <v>10</v>
      </c>
      <c r="E40" s="84">
        <v>11</v>
      </c>
      <c r="F40" s="232">
        <v>0</v>
      </c>
      <c r="G40" s="232">
        <v>0</v>
      </c>
      <c r="H40" s="156">
        <f t="shared" si="4"/>
        <v>0</v>
      </c>
      <c r="I40" s="463">
        <v>0</v>
      </c>
      <c r="J40" s="156">
        <f t="shared" si="1"/>
        <v>0</v>
      </c>
      <c r="K40" s="157">
        <v>0</v>
      </c>
      <c r="L40" s="157">
        <v>0</v>
      </c>
      <c r="M40" s="161">
        <f t="shared" si="7"/>
        <v>0</v>
      </c>
      <c r="N40" s="464">
        <v>0</v>
      </c>
    </row>
    <row r="41" spans="1:14">
      <c r="A41" s="3"/>
      <c r="B41" s="43" t="s">
        <v>11</v>
      </c>
      <c r="C41" s="40"/>
      <c r="D41" s="48" t="s">
        <v>2</v>
      </c>
      <c r="E41" s="84">
        <v>10</v>
      </c>
      <c r="F41" s="232">
        <v>0</v>
      </c>
      <c r="G41" s="232">
        <v>0</v>
      </c>
      <c r="H41" s="156">
        <f t="shared" si="4"/>
        <v>0</v>
      </c>
      <c r="I41" s="463">
        <v>0</v>
      </c>
      <c r="J41" s="156">
        <f t="shared" si="1"/>
        <v>0</v>
      </c>
      <c r="K41" s="157">
        <v>0</v>
      </c>
      <c r="L41" s="157">
        <v>0</v>
      </c>
      <c r="M41" s="161">
        <f t="shared" si="7"/>
        <v>0</v>
      </c>
      <c r="N41" s="464">
        <v>0</v>
      </c>
    </row>
    <row r="42" spans="1:14">
      <c r="A42" s="3"/>
      <c r="B42" s="43" t="s">
        <v>4</v>
      </c>
      <c r="C42" s="43"/>
      <c r="D42" s="48" t="s">
        <v>27</v>
      </c>
      <c r="E42" s="84">
        <v>9</v>
      </c>
      <c r="F42" s="232">
        <v>0</v>
      </c>
      <c r="G42" s="232">
        <v>0</v>
      </c>
      <c r="H42" s="156">
        <f t="shared" si="4"/>
        <v>0</v>
      </c>
      <c r="I42" s="463">
        <v>0</v>
      </c>
      <c r="J42" s="156">
        <f t="shared" si="1"/>
        <v>0</v>
      </c>
      <c r="K42" s="157">
        <v>0</v>
      </c>
      <c r="L42" s="157">
        <v>0</v>
      </c>
      <c r="M42" s="161">
        <f t="shared" si="7"/>
        <v>0</v>
      </c>
      <c r="N42" s="464">
        <v>0</v>
      </c>
    </row>
    <row r="43" spans="1:14">
      <c r="A43" s="3"/>
      <c r="B43" s="43" t="s">
        <v>3</v>
      </c>
      <c r="C43" s="43" t="s">
        <v>5</v>
      </c>
      <c r="D43" s="48" t="s">
        <v>1</v>
      </c>
      <c r="E43" s="84">
        <v>8</v>
      </c>
      <c r="F43" s="232">
        <v>0</v>
      </c>
      <c r="G43" s="232">
        <v>0</v>
      </c>
      <c r="H43" s="156">
        <f t="shared" si="4"/>
        <v>0</v>
      </c>
      <c r="I43" s="463">
        <v>0</v>
      </c>
      <c r="J43" s="156">
        <f t="shared" si="1"/>
        <v>0</v>
      </c>
      <c r="K43" s="464">
        <v>0</v>
      </c>
      <c r="L43" s="464">
        <v>0</v>
      </c>
      <c r="M43" s="161">
        <f t="shared" si="7"/>
        <v>0</v>
      </c>
      <c r="N43" s="464">
        <v>0</v>
      </c>
    </row>
    <row r="44" spans="1:14">
      <c r="A44" s="3"/>
      <c r="B44" s="43" t="s">
        <v>4</v>
      </c>
      <c r="C44" s="43"/>
      <c r="D44" s="48" t="s">
        <v>26</v>
      </c>
      <c r="E44" s="84">
        <v>7</v>
      </c>
      <c r="F44" s="232">
        <v>0</v>
      </c>
      <c r="G44" s="232">
        <v>0</v>
      </c>
      <c r="H44" s="156">
        <f t="shared" si="4"/>
        <v>0</v>
      </c>
      <c r="I44" s="463">
        <v>0</v>
      </c>
      <c r="J44" s="156">
        <f t="shared" si="1"/>
        <v>0</v>
      </c>
      <c r="K44" s="464">
        <v>0</v>
      </c>
      <c r="L44" s="464">
        <v>0</v>
      </c>
      <c r="M44" s="161">
        <f t="shared" si="7"/>
        <v>0</v>
      </c>
      <c r="N44" s="464">
        <v>0</v>
      </c>
    </row>
    <row r="45" spans="1:14">
      <c r="A45" s="3"/>
      <c r="B45" s="43" t="s">
        <v>1</v>
      </c>
      <c r="C45" s="43"/>
      <c r="D45" s="48" t="s">
        <v>22</v>
      </c>
      <c r="E45" s="84">
        <v>6</v>
      </c>
      <c r="F45" s="232">
        <v>0</v>
      </c>
      <c r="G45" s="232">
        <v>0</v>
      </c>
      <c r="H45" s="156">
        <f t="shared" si="4"/>
        <v>0</v>
      </c>
      <c r="I45" s="463">
        <v>0</v>
      </c>
      <c r="J45" s="156">
        <f t="shared" si="1"/>
        <v>0</v>
      </c>
      <c r="K45" s="464">
        <v>0</v>
      </c>
      <c r="L45" s="464">
        <v>0</v>
      </c>
      <c r="M45" s="161">
        <f t="shared" si="7"/>
        <v>0</v>
      </c>
      <c r="N45" s="464">
        <v>0</v>
      </c>
    </row>
    <row r="46" spans="1:14">
      <c r="A46" s="3"/>
      <c r="B46" s="43" t="s">
        <v>12</v>
      </c>
      <c r="C46" s="40"/>
      <c r="D46" s="48" t="s">
        <v>2</v>
      </c>
      <c r="E46" s="84">
        <v>5</v>
      </c>
      <c r="F46" s="232">
        <v>0</v>
      </c>
      <c r="G46" s="232">
        <v>0</v>
      </c>
      <c r="H46" s="156">
        <f t="shared" si="4"/>
        <v>0</v>
      </c>
      <c r="I46" s="463">
        <v>0</v>
      </c>
      <c r="J46" s="156">
        <f t="shared" si="1"/>
        <v>0</v>
      </c>
      <c r="K46" s="464">
        <v>0</v>
      </c>
      <c r="L46" s="464">
        <v>0</v>
      </c>
      <c r="M46" s="161">
        <f t="shared" si="7"/>
        <v>0</v>
      </c>
      <c r="N46" s="464">
        <v>0</v>
      </c>
    </row>
    <row r="47" spans="1:14">
      <c r="A47" s="3"/>
      <c r="B47" s="43"/>
      <c r="C47" s="43"/>
      <c r="D47" s="48" t="s">
        <v>7</v>
      </c>
      <c r="E47" s="84">
        <v>4</v>
      </c>
      <c r="F47" s="232">
        <v>0</v>
      </c>
      <c r="G47" s="232">
        <v>0</v>
      </c>
      <c r="H47" s="156">
        <f t="shared" si="4"/>
        <v>0</v>
      </c>
      <c r="I47" s="463">
        <v>0</v>
      </c>
      <c r="J47" s="156">
        <f t="shared" si="1"/>
        <v>0</v>
      </c>
      <c r="K47" s="464">
        <v>0</v>
      </c>
      <c r="L47" s="464">
        <v>0</v>
      </c>
      <c r="M47" s="161">
        <f t="shared" si="7"/>
        <v>0</v>
      </c>
      <c r="N47" s="464">
        <v>0</v>
      </c>
    </row>
    <row r="48" spans="1:14">
      <c r="A48" s="3"/>
      <c r="B48" s="43"/>
      <c r="C48" s="43" t="s">
        <v>1</v>
      </c>
      <c r="D48" s="48" t="s">
        <v>1</v>
      </c>
      <c r="E48" s="84">
        <v>3</v>
      </c>
      <c r="F48" s="232">
        <v>0</v>
      </c>
      <c r="G48" s="232">
        <v>0</v>
      </c>
      <c r="H48" s="156">
        <f t="shared" si="4"/>
        <v>0</v>
      </c>
      <c r="I48" s="463">
        <v>0</v>
      </c>
      <c r="J48" s="156">
        <f t="shared" si="1"/>
        <v>0</v>
      </c>
      <c r="K48" s="464">
        <v>0</v>
      </c>
      <c r="L48" s="464">
        <v>0</v>
      </c>
      <c r="M48" s="161">
        <f t="shared" si="7"/>
        <v>0</v>
      </c>
      <c r="N48" s="464">
        <v>0</v>
      </c>
    </row>
    <row r="49" spans="1:14">
      <c r="A49" s="3"/>
      <c r="B49" s="43"/>
      <c r="C49" s="43"/>
      <c r="D49" s="48" t="s">
        <v>3</v>
      </c>
      <c r="E49" s="84">
        <v>2</v>
      </c>
      <c r="F49" s="232">
        <v>0</v>
      </c>
      <c r="G49" s="232">
        <v>0</v>
      </c>
      <c r="H49" s="156">
        <f t="shared" si="4"/>
        <v>0</v>
      </c>
      <c r="I49" s="463">
        <v>0</v>
      </c>
      <c r="J49" s="156">
        <f t="shared" si="1"/>
        <v>0</v>
      </c>
      <c r="K49" s="464">
        <v>0</v>
      </c>
      <c r="L49" s="464">
        <v>0</v>
      </c>
      <c r="M49" s="161">
        <f t="shared" si="7"/>
        <v>0</v>
      </c>
      <c r="N49" s="464">
        <v>0</v>
      </c>
    </row>
    <row r="50" spans="1:14">
      <c r="A50" s="3"/>
      <c r="B50" s="47"/>
      <c r="C50" s="48"/>
      <c r="D50" s="47"/>
      <c r="E50" s="40">
        <v>1</v>
      </c>
      <c r="F50" s="232">
        <v>0</v>
      </c>
      <c r="G50" s="232">
        <v>0</v>
      </c>
      <c r="H50" s="156">
        <f t="shared" si="4"/>
        <v>0</v>
      </c>
      <c r="I50" s="463">
        <v>0</v>
      </c>
      <c r="J50" s="156">
        <f t="shared" si="1"/>
        <v>0</v>
      </c>
      <c r="K50" s="464">
        <v>0</v>
      </c>
      <c r="L50" s="464">
        <v>0</v>
      </c>
      <c r="M50" s="161">
        <f t="shared" si="7"/>
        <v>0</v>
      </c>
      <c r="N50" s="464">
        <v>0</v>
      </c>
    </row>
    <row r="51" spans="1:14" ht="12.75" customHeight="1">
      <c r="B51" s="419" t="s">
        <v>20</v>
      </c>
      <c r="C51" s="419"/>
      <c r="D51" s="419"/>
      <c r="E51" s="419"/>
      <c r="F51" s="233">
        <f t="shared" ref="F51:N51" si="8">SUM(F38:F50)</f>
        <v>0</v>
      </c>
      <c r="G51" s="233">
        <f t="shared" si="8"/>
        <v>0</v>
      </c>
      <c r="H51" s="156">
        <f t="shared" si="8"/>
        <v>0</v>
      </c>
      <c r="I51" s="156">
        <f t="shared" si="8"/>
        <v>0</v>
      </c>
      <c r="J51" s="156">
        <f t="shared" si="8"/>
        <v>0</v>
      </c>
      <c r="K51" s="156">
        <f t="shared" si="8"/>
        <v>0</v>
      </c>
      <c r="L51" s="156">
        <f t="shared" si="8"/>
        <v>0</v>
      </c>
      <c r="M51" s="156">
        <f t="shared" si="8"/>
        <v>0</v>
      </c>
      <c r="N51" s="156">
        <f t="shared" si="8"/>
        <v>0</v>
      </c>
    </row>
    <row r="52" spans="1:14">
      <c r="B52" s="416" t="s">
        <v>37</v>
      </c>
      <c r="C52" s="417"/>
      <c r="D52" s="417"/>
      <c r="E52" s="418"/>
      <c r="F52" s="12"/>
      <c r="G52" s="12"/>
      <c r="H52" s="155"/>
      <c r="I52" s="155"/>
      <c r="J52" s="155"/>
      <c r="K52" s="155"/>
      <c r="L52" s="155"/>
      <c r="M52" s="155">
        <f>SUM(K52:L52)</f>
        <v>0</v>
      </c>
      <c r="N52" s="155"/>
    </row>
    <row r="53" spans="1:14" ht="12.75" customHeight="1">
      <c r="B53" s="414" t="s">
        <v>40</v>
      </c>
      <c r="C53" s="414"/>
      <c r="D53" s="414"/>
      <c r="E53" s="414"/>
      <c r="F53" s="240">
        <f t="shared" ref="F53:N53" si="9">+F23+F37+F51+F52</f>
        <v>459</v>
      </c>
      <c r="G53" s="240">
        <f t="shared" si="9"/>
        <v>90</v>
      </c>
      <c r="H53" s="166">
        <f t="shared" si="9"/>
        <v>549</v>
      </c>
      <c r="I53" s="166">
        <f t="shared" si="9"/>
        <v>6</v>
      </c>
      <c r="J53" s="166">
        <f t="shared" si="9"/>
        <v>555</v>
      </c>
      <c r="K53" s="166">
        <f t="shared" si="9"/>
        <v>46</v>
      </c>
      <c r="L53" s="166">
        <f t="shared" si="9"/>
        <v>9</v>
      </c>
      <c r="M53" s="166">
        <f t="shared" si="9"/>
        <v>55</v>
      </c>
      <c r="N53" s="166">
        <f t="shared" si="9"/>
        <v>13</v>
      </c>
    </row>
    <row r="54" spans="1:14"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</row>
    <row r="55" spans="1:14">
      <c r="B55" s="6" t="s">
        <v>38</v>
      </c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</row>
  </sheetData>
  <protectedRanges>
    <protectedRange sqref="F10:G22 I10:I22 K10:L22 N10:N22 F24:G36 I24:I36 K24:L36 N24:N36 F38:G50 I38:I50 K38:L50 N38:N50 F52:N52" name="dados a serem preenchidos pelos TRTs"/>
    <protectedRange sqref="D2:J3 F4" name="Cabecalho"/>
  </protectedRanges>
  <mergeCells count="19">
    <mergeCell ref="B37:E37"/>
    <mergeCell ref="B51:E51"/>
    <mergeCell ref="B52:E52"/>
    <mergeCell ref="D2:J2"/>
    <mergeCell ref="D3:J3"/>
    <mergeCell ref="B4:E4"/>
    <mergeCell ref="B53:E53"/>
    <mergeCell ref="B5:N5"/>
    <mergeCell ref="B7:E9"/>
    <mergeCell ref="F7:J7"/>
    <mergeCell ref="K7:N7"/>
    <mergeCell ref="F8:H8"/>
    <mergeCell ref="I8:I9"/>
    <mergeCell ref="J8:J9"/>
    <mergeCell ref="K8:K9"/>
    <mergeCell ref="L8:L9"/>
    <mergeCell ref="M8:M9"/>
    <mergeCell ref="N8:N9"/>
    <mergeCell ref="B23:E23"/>
  </mergeCells>
  <pageMargins left="0.511811024" right="0.511811024" top="0.78740157499999996" bottom="0.78740157499999996" header="0.31496062000000002" footer="0.31496062000000002"/>
  <ignoredErrors>
    <ignoredError sqref="H23:N53" formula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workbookViewId="0"/>
  </sheetViews>
  <sheetFormatPr defaultRowHeight="12.75"/>
  <cols>
    <col min="1" max="1" width="1.7109375" customWidth="1"/>
    <col min="2" max="2" width="4.42578125" customWidth="1"/>
    <col min="3" max="4" width="4.140625" customWidth="1"/>
    <col min="5" max="5" width="6.28515625" customWidth="1"/>
    <col min="6" max="10" width="10.7109375" customWidth="1"/>
    <col min="11" max="11" width="11.42578125" bestFit="1" customWidth="1"/>
    <col min="12" max="13" width="10.7109375" customWidth="1"/>
    <col min="14" max="14" width="11.42578125" customWidth="1"/>
  </cols>
  <sheetData>
    <row r="1" spans="1:14">
      <c r="B1" s="5" t="s">
        <v>32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spans="1:14">
      <c r="B2" s="5" t="s">
        <v>34</v>
      </c>
      <c r="C2" s="6"/>
      <c r="D2" s="365" t="s">
        <v>79</v>
      </c>
      <c r="E2" s="365"/>
      <c r="F2" s="365"/>
      <c r="G2" s="365"/>
      <c r="H2" s="365"/>
      <c r="I2" s="365"/>
      <c r="J2" s="365"/>
      <c r="K2" s="6"/>
      <c r="L2" s="6"/>
      <c r="M2" s="6"/>
      <c r="N2" s="6"/>
    </row>
    <row r="3" spans="1:14">
      <c r="B3" s="5" t="s">
        <v>33</v>
      </c>
      <c r="C3" s="6"/>
      <c r="D3" s="365" t="s">
        <v>80</v>
      </c>
      <c r="E3" s="365"/>
      <c r="F3" s="365"/>
      <c r="G3" s="365"/>
      <c r="H3" s="365"/>
      <c r="I3" s="365"/>
      <c r="J3" s="365"/>
      <c r="K3" s="6"/>
      <c r="L3" s="6"/>
      <c r="M3" s="6"/>
      <c r="N3" s="6"/>
    </row>
    <row r="4" spans="1:14">
      <c r="B4" s="366" t="s">
        <v>36</v>
      </c>
      <c r="C4" s="366"/>
      <c r="D4" s="366"/>
      <c r="E4" s="366"/>
      <c r="F4" s="93">
        <v>42490</v>
      </c>
      <c r="G4" s="6"/>
      <c r="H4" s="6"/>
      <c r="I4" s="6"/>
      <c r="J4" s="6"/>
      <c r="K4" s="6"/>
      <c r="L4" s="6"/>
      <c r="M4" s="6"/>
      <c r="N4" s="6"/>
    </row>
    <row r="5" spans="1:14">
      <c r="B5" s="337" t="s">
        <v>24</v>
      </c>
      <c r="C5" s="337"/>
      <c r="D5" s="337"/>
      <c r="E5" s="337"/>
      <c r="F5" s="337"/>
      <c r="G5" s="337"/>
      <c r="H5" s="337"/>
      <c r="I5" s="337"/>
      <c r="J5" s="337"/>
      <c r="K5" s="337"/>
      <c r="L5" s="337"/>
      <c r="M5" s="337"/>
      <c r="N5" s="337"/>
    </row>
    <row r="6" spans="1:14">
      <c r="B6" s="8" t="s">
        <v>39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12.75" customHeight="1">
      <c r="B7" s="326" t="s">
        <v>41</v>
      </c>
      <c r="C7" s="326"/>
      <c r="D7" s="326"/>
      <c r="E7" s="326"/>
      <c r="F7" s="326" t="s">
        <v>35</v>
      </c>
      <c r="G7" s="326"/>
      <c r="H7" s="326"/>
      <c r="I7" s="326"/>
      <c r="J7" s="326"/>
      <c r="K7" s="326" t="s">
        <v>28</v>
      </c>
      <c r="L7" s="326"/>
      <c r="M7" s="326"/>
      <c r="N7" s="326"/>
    </row>
    <row r="8" spans="1:14" ht="12.75" customHeight="1">
      <c r="B8" s="326"/>
      <c r="C8" s="326"/>
      <c r="D8" s="326"/>
      <c r="E8" s="326"/>
      <c r="F8" s="326" t="s">
        <v>13</v>
      </c>
      <c r="G8" s="326"/>
      <c r="H8" s="326"/>
      <c r="I8" s="326" t="s">
        <v>14</v>
      </c>
      <c r="J8" s="326" t="s">
        <v>15</v>
      </c>
      <c r="K8" s="326" t="s">
        <v>30</v>
      </c>
      <c r="L8" s="326" t="s">
        <v>31</v>
      </c>
      <c r="M8" s="326" t="s">
        <v>15</v>
      </c>
      <c r="N8" s="326" t="s">
        <v>29</v>
      </c>
    </row>
    <row r="9" spans="1:14" ht="24">
      <c r="B9" s="326"/>
      <c r="C9" s="326"/>
      <c r="D9" s="326"/>
      <c r="E9" s="326"/>
      <c r="F9" s="82" t="s">
        <v>16</v>
      </c>
      <c r="G9" s="82" t="s">
        <v>17</v>
      </c>
      <c r="H9" s="82" t="s">
        <v>23</v>
      </c>
      <c r="I9" s="326"/>
      <c r="J9" s="326"/>
      <c r="K9" s="326"/>
      <c r="L9" s="326"/>
      <c r="M9" s="326"/>
      <c r="N9" s="326"/>
    </row>
    <row r="10" spans="1:14">
      <c r="A10" s="3"/>
      <c r="B10" s="9"/>
      <c r="C10" s="10"/>
      <c r="D10" s="11"/>
      <c r="E10" s="81">
        <v>13</v>
      </c>
      <c r="F10" s="96">
        <v>100</v>
      </c>
      <c r="G10" s="12"/>
      <c r="H10" s="94">
        <f>F10+G10</f>
        <v>100</v>
      </c>
      <c r="I10" s="12"/>
      <c r="J10" s="94">
        <f>H10+I10</f>
        <v>100</v>
      </c>
      <c r="K10" s="241">
        <v>47</v>
      </c>
      <c r="L10" s="241">
        <v>7</v>
      </c>
      <c r="M10" s="95">
        <f>K10+L10</f>
        <v>54</v>
      </c>
      <c r="N10" s="184">
        <v>7</v>
      </c>
    </row>
    <row r="11" spans="1:14">
      <c r="A11" s="3"/>
      <c r="B11" s="15" t="s">
        <v>1</v>
      </c>
      <c r="C11" s="16" t="s">
        <v>0</v>
      </c>
      <c r="D11" s="11"/>
      <c r="E11" s="81">
        <v>12</v>
      </c>
      <c r="F11" s="96">
        <v>12</v>
      </c>
      <c r="G11" s="12"/>
      <c r="H11" s="94">
        <f t="shared" ref="H11:H22" si="0">F11+G11</f>
        <v>12</v>
      </c>
      <c r="I11" s="12"/>
      <c r="J11" s="94">
        <f t="shared" ref="J11:J50" si="1">H11+I11</f>
        <v>12</v>
      </c>
      <c r="K11" s="96">
        <v>0</v>
      </c>
      <c r="L11" s="96">
        <v>0</v>
      </c>
      <c r="M11" s="95">
        <f t="shared" ref="M11:M22" si="2">K11+L11</f>
        <v>0</v>
      </c>
      <c r="N11" s="184"/>
    </row>
    <row r="12" spans="1:14">
      <c r="A12" s="3"/>
      <c r="B12" s="15" t="s">
        <v>2</v>
      </c>
      <c r="C12" s="17"/>
      <c r="D12" s="18" t="s">
        <v>6</v>
      </c>
      <c r="E12" s="81">
        <v>11</v>
      </c>
      <c r="F12" s="96">
        <v>20</v>
      </c>
      <c r="G12" s="12"/>
      <c r="H12" s="94">
        <f t="shared" si="0"/>
        <v>20</v>
      </c>
      <c r="I12" s="12"/>
      <c r="J12" s="94">
        <f t="shared" si="1"/>
        <v>20</v>
      </c>
      <c r="K12" s="96">
        <v>0</v>
      </c>
      <c r="L12" s="96">
        <v>0</v>
      </c>
      <c r="M12" s="95">
        <f t="shared" si="2"/>
        <v>0</v>
      </c>
      <c r="N12" s="184"/>
    </row>
    <row r="13" spans="1:14">
      <c r="A13" s="3"/>
      <c r="B13" s="15" t="s">
        <v>1</v>
      </c>
      <c r="C13" s="16"/>
      <c r="D13" s="18" t="s">
        <v>10</v>
      </c>
      <c r="E13" s="81">
        <v>10</v>
      </c>
      <c r="F13" s="96">
        <v>4</v>
      </c>
      <c r="G13" s="12"/>
      <c r="H13" s="94">
        <f t="shared" si="0"/>
        <v>4</v>
      </c>
      <c r="I13" s="12"/>
      <c r="J13" s="94">
        <f t="shared" si="1"/>
        <v>4</v>
      </c>
      <c r="K13" s="96">
        <v>0</v>
      </c>
      <c r="L13" s="96">
        <v>1</v>
      </c>
      <c r="M13" s="95">
        <f t="shared" si="2"/>
        <v>1</v>
      </c>
      <c r="N13" s="184">
        <v>1</v>
      </c>
    </row>
    <row r="14" spans="1:14">
      <c r="A14" s="3"/>
      <c r="B14" s="15" t="s">
        <v>3</v>
      </c>
      <c r="C14" s="16"/>
      <c r="D14" s="18" t="s">
        <v>25</v>
      </c>
      <c r="E14" s="81">
        <v>9</v>
      </c>
      <c r="F14" s="96">
        <v>4</v>
      </c>
      <c r="G14" s="12"/>
      <c r="H14" s="94">
        <f t="shared" si="0"/>
        <v>4</v>
      </c>
      <c r="I14" s="12"/>
      <c r="J14" s="94">
        <f t="shared" si="1"/>
        <v>4</v>
      </c>
      <c r="K14" s="96">
        <v>0</v>
      </c>
      <c r="L14" s="96">
        <v>0</v>
      </c>
      <c r="M14" s="95">
        <f t="shared" si="2"/>
        <v>0</v>
      </c>
      <c r="N14" s="13"/>
    </row>
    <row r="15" spans="1:14">
      <c r="A15" s="3"/>
      <c r="B15" s="15" t="s">
        <v>4</v>
      </c>
      <c r="C15" s="16" t="s">
        <v>5</v>
      </c>
      <c r="D15" s="18" t="s">
        <v>22</v>
      </c>
      <c r="E15" s="81">
        <v>8</v>
      </c>
      <c r="F15" s="96">
        <v>4</v>
      </c>
      <c r="G15" s="12"/>
      <c r="H15" s="94">
        <f t="shared" si="0"/>
        <v>4</v>
      </c>
      <c r="I15" s="12"/>
      <c r="J15" s="94">
        <f t="shared" si="1"/>
        <v>4</v>
      </c>
      <c r="K15" s="96">
        <v>0</v>
      </c>
      <c r="L15" s="96">
        <v>0</v>
      </c>
      <c r="M15" s="95">
        <f t="shared" si="2"/>
        <v>0</v>
      </c>
      <c r="N15" s="13"/>
    </row>
    <row r="16" spans="1:14">
      <c r="A16" s="3"/>
      <c r="B16" s="15" t="s">
        <v>6</v>
      </c>
      <c r="C16" s="16"/>
      <c r="D16" s="18" t="s">
        <v>12</v>
      </c>
      <c r="E16" s="81">
        <v>7</v>
      </c>
      <c r="F16" s="96">
        <v>54</v>
      </c>
      <c r="G16" s="12"/>
      <c r="H16" s="94">
        <f t="shared" si="0"/>
        <v>54</v>
      </c>
      <c r="I16" s="12"/>
      <c r="J16" s="94">
        <f t="shared" si="1"/>
        <v>54</v>
      </c>
      <c r="K16" s="96">
        <v>1</v>
      </c>
      <c r="L16" s="96">
        <v>0</v>
      </c>
      <c r="M16" s="95">
        <f t="shared" si="2"/>
        <v>1</v>
      </c>
      <c r="N16" s="13"/>
    </row>
    <row r="17" spans="1:14">
      <c r="A17" s="3"/>
      <c r="B17" s="15" t="s">
        <v>7</v>
      </c>
      <c r="C17" s="17"/>
      <c r="D17" s="18" t="s">
        <v>4</v>
      </c>
      <c r="E17" s="81">
        <v>6</v>
      </c>
      <c r="F17" s="96">
        <v>43</v>
      </c>
      <c r="G17" s="12"/>
      <c r="H17" s="94">
        <f t="shared" si="0"/>
        <v>43</v>
      </c>
      <c r="I17" s="12"/>
      <c r="J17" s="94">
        <f t="shared" si="1"/>
        <v>43</v>
      </c>
      <c r="K17" s="96">
        <v>0</v>
      </c>
      <c r="L17" s="96">
        <v>0</v>
      </c>
      <c r="M17" s="95">
        <f t="shared" si="2"/>
        <v>0</v>
      </c>
      <c r="N17" s="13"/>
    </row>
    <row r="18" spans="1:14">
      <c r="A18" s="3"/>
      <c r="B18" s="15" t="s">
        <v>1</v>
      </c>
      <c r="C18" s="16"/>
      <c r="D18" s="18" t="s">
        <v>9</v>
      </c>
      <c r="E18" s="81">
        <v>5</v>
      </c>
      <c r="F18" s="96">
        <v>8</v>
      </c>
      <c r="G18" s="12"/>
      <c r="H18" s="94">
        <f t="shared" si="0"/>
        <v>8</v>
      </c>
      <c r="I18" s="12"/>
      <c r="J18" s="94">
        <f t="shared" si="1"/>
        <v>8</v>
      </c>
      <c r="K18" s="96">
        <v>0</v>
      </c>
      <c r="L18" s="96">
        <v>0</v>
      </c>
      <c r="M18" s="95">
        <f t="shared" si="2"/>
        <v>0</v>
      </c>
      <c r="N18" s="13"/>
    </row>
    <row r="19" spans="1:14">
      <c r="A19" s="3"/>
      <c r="B19" s="15"/>
      <c r="C19" s="16"/>
      <c r="D19" s="18" t="s">
        <v>12</v>
      </c>
      <c r="E19" s="81">
        <v>4</v>
      </c>
      <c r="F19" s="96">
        <v>15</v>
      </c>
      <c r="G19" s="12"/>
      <c r="H19" s="94">
        <f t="shared" si="0"/>
        <v>15</v>
      </c>
      <c r="I19" s="12"/>
      <c r="J19" s="94">
        <f t="shared" si="1"/>
        <v>15</v>
      </c>
      <c r="K19" s="96">
        <v>0</v>
      </c>
      <c r="L19" s="96">
        <v>0</v>
      </c>
      <c r="M19" s="95">
        <f t="shared" si="2"/>
        <v>0</v>
      </c>
      <c r="N19" s="13"/>
    </row>
    <row r="20" spans="1:14">
      <c r="A20" s="3"/>
      <c r="B20" s="15"/>
      <c r="C20" s="16" t="s">
        <v>1</v>
      </c>
      <c r="D20" s="11"/>
      <c r="E20" s="81">
        <v>3</v>
      </c>
      <c r="F20" s="12"/>
      <c r="G20" s="96">
        <v>35</v>
      </c>
      <c r="H20" s="94">
        <f t="shared" si="0"/>
        <v>35</v>
      </c>
      <c r="I20" s="12"/>
      <c r="J20" s="94">
        <f t="shared" si="1"/>
        <v>35</v>
      </c>
      <c r="K20" s="96">
        <v>0</v>
      </c>
      <c r="L20" s="96">
        <v>0</v>
      </c>
      <c r="M20" s="95">
        <f t="shared" si="2"/>
        <v>0</v>
      </c>
      <c r="N20" s="13"/>
    </row>
    <row r="21" spans="1:14">
      <c r="A21" s="3"/>
      <c r="B21" s="15"/>
      <c r="C21" s="16"/>
      <c r="D21" s="11"/>
      <c r="E21" s="81">
        <v>2</v>
      </c>
      <c r="F21" s="12"/>
      <c r="G21" s="96">
        <v>3</v>
      </c>
      <c r="H21" s="94">
        <f t="shared" si="0"/>
        <v>3</v>
      </c>
      <c r="I21" s="12"/>
      <c r="J21" s="94">
        <f t="shared" si="1"/>
        <v>3</v>
      </c>
      <c r="K21" s="96">
        <v>0</v>
      </c>
      <c r="L21" s="96">
        <v>0</v>
      </c>
      <c r="M21" s="95">
        <f t="shared" si="2"/>
        <v>0</v>
      </c>
      <c r="N21" s="13"/>
    </row>
    <row r="22" spans="1:14">
      <c r="A22" s="3"/>
      <c r="B22" s="19"/>
      <c r="C22" s="17"/>
      <c r="D22" s="11"/>
      <c r="E22" s="9">
        <v>1</v>
      </c>
      <c r="F22" s="12"/>
      <c r="G22" s="96">
        <v>6</v>
      </c>
      <c r="H22" s="94">
        <f t="shared" si="0"/>
        <v>6</v>
      </c>
      <c r="I22" s="12">
        <v>5</v>
      </c>
      <c r="J22" s="94">
        <f t="shared" si="1"/>
        <v>11</v>
      </c>
      <c r="K22" s="96">
        <v>1</v>
      </c>
      <c r="L22" s="96">
        <v>0</v>
      </c>
      <c r="M22" s="95">
        <f t="shared" si="2"/>
        <v>1</v>
      </c>
      <c r="N22" s="13"/>
    </row>
    <row r="23" spans="1:14" ht="12.75" customHeight="1">
      <c r="A23" s="3"/>
      <c r="B23" s="361" t="s">
        <v>18</v>
      </c>
      <c r="C23" s="362"/>
      <c r="D23" s="362"/>
      <c r="E23" s="363"/>
      <c r="F23" s="94">
        <f t="shared" ref="F23:N23" si="3">SUM(F10:F22)</f>
        <v>264</v>
      </c>
      <c r="G23" s="94">
        <f t="shared" si="3"/>
        <v>44</v>
      </c>
      <c r="H23" s="313">
        <f t="shared" si="3"/>
        <v>308</v>
      </c>
      <c r="I23" s="313">
        <f t="shared" si="3"/>
        <v>5</v>
      </c>
      <c r="J23" s="313">
        <f t="shared" si="3"/>
        <v>313</v>
      </c>
      <c r="K23" s="313">
        <f t="shared" si="3"/>
        <v>49</v>
      </c>
      <c r="L23" s="313">
        <f t="shared" si="3"/>
        <v>8</v>
      </c>
      <c r="M23" s="313">
        <f t="shared" si="3"/>
        <v>57</v>
      </c>
      <c r="N23" s="313">
        <f t="shared" si="3"/>
        <v>8</v>
      </c>
    </row>
    <row r="24" spans="1:14">
      <c r="A24" s="3"/>
      <c r="B24" s="15"/>
      <c r="C24" s="15"/>
      <c r="D24" s="22"/>
      <c r="E24" s="19">
        <v>13</v>
      </c>
      <c r="F24" s="96">
        <v>205</v>
      </c>
      <c r="G24" s="12">
        <v>5</v>
      </c>
      <c r="H24" s="313">
        <f>F24+G24</f>
        <v>210</v>
      </c>
      <c r="I24" s="155"/>
      <c r="J24" s="313">
        <f t="shared" si="1"/>
        <v>210</v>
      </c>
      <c r="K24" s="465">
        <v>47</v>
      </c>
      <c r="L24" s="157">
        <v>9</v>
      </c>
      <c r="M24" s="314">
        <f>K24+L24</f>
        <v>56</v>
      </c>
      <c r="N24" s="157">
        <v>20</v>
      </c>
    </row>
    <row r="25" spans="1:14">
      <c r="A25" s="3"/>
      <c r="B25" s="15"/>
      <c r="C25" s="15" t="s">
        <v>0</v>
      </c>
      <c r="D25" s="22"/>
      <c r="E25" s="81">
        <v>12</v>
      </c>
      <c r="F25" s="96">
        <v>10</v>
      </c>
      <c r="G25" s="12"/>
      <c r="H25" s="313">
        <f t="shared" ref="H25:H50" si="4">F25+G25</f>
        <v>10</v>
      </c>
      <c r="I25" s="155"/>
      <c r="J25" s="313">
        <f t="shared" si="1"/>
        <v>10</v>
      </c>
      <c r="K25" s="447">
        <v>0</v>
      </c>
      <c r="L25" s="157"/>
      <c r="M25" s="314">
        <f t="shared" ref="M25:M36" si="5">K25+L25</f>
        <v>0</v>
      </c>
      <c r="N25" s="157"/>
    </row>
    <row r="26" spans="1:14">
      <c r="A26" s="3"/>
      <c r="B26" s="15" t="s">
        <v>7</v>
      </c>
      <c r="C26" s="19"/>
      <c r="D26" s="22"/>
      <c r="E26" s="81">
        <v>11</v>
      </c>
      <c r="F26" s="96">
        <v>25</v>
      </c>
      <c r="G26" s="12"/>
      <c r="H26" s="313">
        <f t="shared" si="4"/>
        <v>25</v>
      </c>
      <c r="I26" s="155"/>
      <c r="J26" s="313">
        <f t="shared" si="1"/>
        <v>25</v>
      </c>
      <c r="K26" s="447">
        <v>0</v>
      </c>
      <c r="L26" s="157"/>
      <c r="M26" s="314">
        <f t="shared" si="5"/>
        <v>0</v>
      </c>
      <c r="N26" s="157"/>
    </row>
    <row r="27" spans="1:14">
      <c r="A27" s="3"/>
      <c r="B27" s="15" t="s">
        <v>8</v>
      </c>
      <c r="C27" s="15"/>
      <c r="D27" s="22" t="s">
        <v>26</v>
      </c>
      <c r="E27" s="81">
        <v>10</v>
      </c>
      <c r="F27" s="96">
        <v>9</v>
      </c>
      <c r="G27" s="12"/>
      <c r="H27" s="313">
        <f t="shared" si="4"/>
        <v>9</v>
      </c>
      <c r="I27" s="155"/>
      <c r="J27" s="313">
        <f t="shared" si="1"/>
        <v>9</v>
      </c>
      <c r="K27" s="447">
        <v>1</v>
      </c>
      <c r="L27" s="157"/>
      <c r="M27" s="314">
        <f t="shared" si="5"/>
        <v>1</v>
      </c>
      <c r="N27" s="157"/>
    </row>
    <row r="28" spans="1:14">
      <c r="A28" s="3"/>
      <c r="B28" s="15" t="s">
        <v>0</v>
      </c>
      <c r="C28" s="15"/>
      <c r="D28" s="22" t="s">
        <v>8</v>
      </c>
      <c r="E28" s="81">
        <v>9</v>
      </c>
      <c r="F28" s="96">
        <v>6</v>
      </c>
      <c r="G28" s="12"/>
      <c r="H28" s="313">
        <f t="shared" si="4"/>
        <v>6</v>
      </c>
      <c r="I28" s="155"/>
      <c r="J28" s="313">
        <f t="shared" si="1"/>
        <v>6</v>
      </c>
      <c r="K28" s="447">
        <v>0</v>
      </c>
      <c r="L28" s="157"/>
      <c r="M28" s="314">
        <f t="shared" si="5"/>
        <v>0</v>
      </c>
      <c r="N28" s="157"/>
    </row>
    <row r="29" spans="1:14">
      <c r="A29" s="3"/>
      <c r="B29" s="15" t="s">
        <v>2</v>
      </c>
      <c r="C29" s="15" t="s">
        <v>5</v>
      </c>
      <c r="D29" s="22" t="s">
        <v>27</v>
      </c>
      <c r="E29" s="81">
        <v>8</v>
      </c>
      <c r="F29" s="96">
        <v>3</v>
      </c>
      <c r="G29" s="12"/>
      <c r="H29" s="313">
        <f t="shared" si="4"/>
        <v>3</v>
      </c>
      <c r="I29" s="155"/>
      <c r="J29" s="313">
        <f t="shared" si="1"/>
        <v>3</v>
      </c>
      <c r="K29" s="447">
        <v>0</v>
      </c>
      <c r="L29" s="157"/>
      <c r="M29" s="314">
        <f t="shared" si="5"/>
        <v>0</v>
      </c>
      <c r="N29" s="157"/>
    </row>
    <row r="30" spans="1:14">
      <c r="A30" s="3"/>
      <c r="B30" s="15" t="s">
        <v>4</v>
      </c>
      <c r="C30" s="15"/>
      <c r="D30" s="22" t="s">
        <v>4</v>
      </c>
      <c r="E30" s="81">
        <v>7</v>
      </c>
      <c r="F30" s="96">
        <v>20</v>
      </c>
      <c r="G30" s="12"/>
      <c r="H30" s="313">
        <f t="shared" si="4"/>
        <v>20</v>
      </c>
      <c r="I30" s="155"/>
      <c r="J30" s="313">
        <f t="shared" si="1"/>
        <v>20</v>
      </c>
      <c r="K30" s="447">
        <v>0</v>
      </c>
      <c r="L30" s="157"/>
      <c r="M30" s="314">
        <f t="shared" si="5"/>
        <v>0</v>
      </c>
      <c r="N30" s="157"/>
    </row>
    <row r="31" spans="1:14">
      <c r="A31" s="3"/>
      <c r="B31" s="15" t="s">
        <v>0</v>
      </c>
      <c r="C31" s="15"/>
      <c r="D31" s="22" t="s">
        <v>9</v>
      </c>
      <c r="E31" s="81">
        <v>6</v>
      </c>
      <c r="F31" s="96">
        <v>31</v>
      </c>
      <c r="G31" s="12"/>
      <c r="H31" s="313">
        <f t="shared" si="4"/>
        <v>31</v>
      </c>
      <c r="I31" s="155"/>
      <c r="J31" s="313">
        <f t="shared" si="1"/>
        <v>31</v>
      </c>
      <c r="K31" s="447">
        <v>0</v>
      </c>
      <c r="L31" s="157"/>
      <c r="M31" s="314">
        <f t="shared" si="5"/>
        <v>0</v>
      </c>
      <c r="N31" s="157"/>
    </row>
    <row r="32" spans="1:14">
      <c r="A32" s="3"/>
      <c r="B32" s="15" t="s">
        <v>9</v>
      </c>
      <c r="C32" s="9"/>
      <c r="D32" s="22"/>
      <c r="E32" s="81">
        <v>5</v>
      </c>
      <c r="F32" s="96">
        <v>19</v>
      </c>
      <c r="G32" s="12"/>
      <c r="H32" s="313">
        <f t="shared" si="4"/>
        <v>19</v>
      </c>
      <c r="I32" s="155"/>
      <c r="J32" s="313">
        <f t="shared" si="1"/>
        <v>19</v>
      </c>
      <c r="K32" s="447">
        <v>0</v>
      </c>
      <c r="L32" s="157"/>
      <c r="M32" s="314">
        <f t="shared" si="5"/>
        <v>0</v>
      </c>
      <c r="N32" s="157"/>
    </row>
    <row r="33" spans="1:14">
      <c r="A33" s="3"/>
      <c r="B33" s="15"/>
      <c r="C33" s="15"/>
      <c r="D33" s="22"/>
      <c r="E33" s="81">
        <v>4</v>
      </c>
      <c r="F33" s="96">
        <v>17</v>
      </c>
      <c r="G33" s="12"/>
      <c r="H33" s="313">
        <f t="shared" si="4"/>
        <v>17</v>
      </c>
      <c r="I33" s="155"/>
      <c r="J33" s="313">
        <f t="shared" si="1"/>
        <v>17</v>
      </c>
      <c r="K33" s="447">
        <v>0</v>
      </c>
      <c r="L33" s="157"/>
      <c r="M33" s="314">
        <f t="shared" si="5"/>
        <v>0</v>
      </c>
      <c r="N33" s="157"/>
    </row>
    <row r="34" spans="1:14">
      <c r="A34" s="3"/>
      <c r="B34" s="15"/>
      <c r="C34" s="15" t="s">
        <v>1</v>
      </c>
      <c r="D34" s="22"/>
      <c r="E34" s="81">
        <v>3</v>
      </c>
      <c r="F34" s="12"/>
      <c r="G34" s="96">
        <v>14</v>
      </c>
      <c r="H34" s="313">
        <f t="shared" si="4"/>
        <v>14</v>
      </c>
      <c r="I34" s="155"/>
      <c r="J34" s="313">
        <f t="shared" si="1"/>
        <v>14</v>
      </c>
      <c r="K34" s="447">
        <v>0</v>
      </c>
      <c r="L34" s="157"/>
      <c r="M34" s="314">
        <f t="shared" si="5"/>
        <v>0</v>
      </c>
      <c r="N34" s="157"/>
    </row>
    <row r="35" spans="1:14">
      <c r="A35" s="3"/>
      <c r="B35" s="15"/>
      <c r="C35" s="15"/>
      <c r="D35" s="22"/>
      <c r="E35" s="81">
        <v>2</v>
      </c>
      <c r="F35" s="12"/>
      <c r="G35" s="96">
        <v>16</v>
      </c>
      <c r="H35" s="313">
        <f t="shared" si="4"/>
        <v>16</v>
      </c>
      <c r="I35" s="155"/>
      <c r="J35" s="313">
        <f t="shared" si="1"/>
        <v>16</v>
      </c>
      <c r="K35" s="447">
        <v>0</v>
      </c>
      <c r="L35" s="157"/>
      <c r="M35" s="314">
        <f t="shared" si="5"/>
        <v>0</v>
      </c>
      <c r="N35" s="157"/>
    </row>
    <row r="36" spans="1:14">
      <c r="A36" s="3"/>
      <c r="B36" s="19"/>
      <c r="C36" s="19"/>
      <c r="D36" s="22"/>
      <c r="E36" s="9">
        <v>1</v>
      </c>
      <c r="F36" s="12"/>
      <c r="G36" s="96">
        <v>12</v>
      </c>
      <c r="H36" s="313">
        <f t="shared" si="4"/>
        <v>12</v>
      </c>
      <c r="I36" s="155">
        <v>8</v>
      </c>
      <c r="J36" s="313">
        <f t="shared" si="1"/>
        <v>20</v>
      </c>
      <c r="K36" s="447">
        <v>0</v>
      </c>
      <c r="L36" s="157"/>
      <c r="M36" s="314">
        <f t="shared" si="5"/>
        <v>0</v>
      </c>
      <c r="N36" s="157"/>
    </row>
    <row r="37" spans="1:14" ht="12.75" customHeight="1">
      <c r="A37" s="3"/>
      <c r="B37" s="361" t="s">
        <v>19</v>
      </c>
      <c r="C37" s="362"/>
      <c r="D37" s="362"/>
      <c r="E37" s="362"/>
      <c r="F37" s="98">
        <f t="shared" ref="F37:N37" si="6">SUM(F24:F36)</f>
        <v>345</v>
      </c>
      <c r="G37" s="94">
        <f t="shared" si="6"/>
        <v>47</v>
      </c>
      <c r="H37" s="313">
        <f t="shared" si="6"/>
        <v>392</v>
      </c>
      <c r="I37" s="313">
        <f t="shared" si="6"/>
        <v>8</v>
      </c>
      <c r="J37" s="313">
        <f t="shared" si="6"/>
        <v>400</v>
      </c>
      <c r="K37" s="313">
        <f t="shared" si="6"/>
        <v>48</v>
      </c>
      <c r="L37" s="313">
        <f t="shared" si="6"/>
        <v>9</v>
      </c>
      <c r="M37" s="313">
        <f t="shared" si="6"/>
        <v>57</v>
      </c>
      <c r="N37" s="313">
        <f t="shared" si="6"/>
        <v>20</v>
      </c>
    </row>
    <row r="38" spans="1:14">
      <c r="A38" s="3"/>
      <c r="B38" s="9"/>
      <c r="C38" s="9"/>
      <c r="D38" s="23"/>
      <c r="E38" s="81">
        <v>13</v>
      </c>
      <c r="F38" s="12"/>
      <c r="G38" s="12"/>
      <c r="H38" s="313">
        <f t="shared" si="4"/>
        <v>0</v>
      </c>
      <c r="I38" s="155"/>
      <c r="J38" s="313">
        <f t="shared" si="1"/>
        <v>0</v>
      </c>
      <c r="K38" s="157"/>
      <c r="L38" s="157">
        <v>2</v>
      </c>
      <c r="M38" s="314">
        <f>K38+L38</f>
        <v>2</v>
      </c>
      <c r="N38" s="157">
        <v>3</v>
      </c>
    </row>
    <row r="39" spans="1:14">
      <c r="A39" s="3"/>
      <c r="B39" s="15" t="s">
        <v>1</v>
      </c>
      <c r="C39" s="15" t="s">
        <v>0</v>
      </c>
      <c r="D39" s="22" t="s">
        <v>21</v>
      </c>
      <c r="E39" s="81">
        <v>12</v>
      </c>
      <c r="F39" s="12"/>
      <c r="G39" s="12"/>
      <c r="H39" s="313">
        <f t="shared" si="4"/>
        <v>0</v>
      </c>
      <c r="I39" s="155"/>
      <c r="J39" s="313">
        <f t="shared" si="1"/>
        <v>0</v>
      </c>
      <c r="K39" s="157"/>
      <c r="L39" s="157"/>
      <c r="M39" s="314">
        <f t="shared" ref="M39:M50" si="7">K39+L39</f>
        <v>0</v>
      </c>
      <c r="N39" s="157"/>
    </row>
    <row r="40" spans="1:14">
      <c r="A40" s="3"/>
      <c r="B40" s="15" t="s">
        <v>10</v>
      </c>
      <c r="C40" s="15"/>
      <c r="D40" s="22" t="s">
        <v>10</v>
      </c>
      <c r="E40" s="81">
        <v>11</v>
      </c>
      <c r="F40" s="12"/>
      <c r="G40" s="12"/>
      <c r="H40" s="313">
        <f t="shared" si="4"/>
        <v>0</v>
      </c>
      <c r="I40" s="155"/>
      <c r="J40" s="313">
        <f t="shared" si="1"/>
        <v>0</v>
      </c>
      <c r="K40" s="157"/>
      <c r="L40" s="157"/>
      <c r="M40" s="314">
        <f t="shared" si="7"/>
        <v>0</v>
      </c>
      <c r="N40" s="157"/>
    </row>
    <row r="41" spans="1:14">
      <c r="A41" s="3"/>
      <c r="B41" s="15" t="s">
        <v>11</v>
      </c>
      <c r="C41" s="9"/>
      <c r="D41" s="22" t="s">
        <v>2</v>
      </c>
      <c r="E41" s="81">
        <v>10</v>
      </c>
      <c r="F41" s="12"/>
      <c r="G41" s="12"/>
      <c r="H41" s="313">
        <f t="shared" si="4"/>
        <v>0</v>
      </c>
      <c r="I41" s="155"/>
      <c r="J41" s="313">
        <f t="shared" si="1"/>
        <v>0</v>
      </c>
      <c r="K41" s="157"/>
      <c r="L41" s="157"/>
      <c r="M41" s="314">
        <f t="shared" si="7"/>
        <v>0</v>
      </c>
      <c r="N41" s="157"/>
    </row>
    <row r="42" spans="1:14">
      <c r="A42" s="3"/>
      <c r="B42" s="15" t="s">
        <v>4</v>
      </c>
      <c r="C42" s="15"/>
      <c r="D42" s="22" t="s">
        <v>27</v>
      </c>
      <c r="E42" s="81">
        <v>9</v>
      </c>
      <c r="F42" s="12"/>
      <c r="G42" s="12"/>
      <c r="H42" s="313">
        <f t="shared" si="4"/>
        <v>0</v>
      </c>
      <c r="I42" s="155"/>
      <c r="J42" s="313">
        <f t="shared" si="1"/>
        <v>0</v>
      </c>
      <c r="K42" s="157"/>
      <c r="L42" s="157"/>
      <c r="M42" s="314">
        <f t="shared" si="7"/>
        <v>0</v>
      </c>
      <c r="N42" s="157"/>
    </row>
    <row r="43" spans="1:14">
      <c r="A43" s="3"/>
      <c r="B43" s="15" t="s">
        <v>3</v>
      </c>
      <c r="C43" s="15" t="s">
        <v>5</v>
      </c>
      <c r="D43" s="22" t="s">
        <v>1</v>
      </c>
      <c r="E43" s="81">
        <v>8</v>
      </c>
      <c r="F43" s="12"/>
      <c r="G43" s="12"/>
      <c r="H43" s="313">
        <f t="shared" si="4"/>
        <v>0</v>
      </c>
      <c r="I43" s="155"/>
      <c r="J43" s="313">
        <f t="shared" si="1"/>
        <v>0</v>
      </c>
      <c r="K43" s="157"/>
      <c r="L43" s="157"/>
      <c r="M43" s="314">
        <f t="shared" si="7"/>
        <v>0</v>
      </c>
      <c r="N43" s="157"/>
    </row>
    <row r="44" spans="1:14">
      <c r="A44" s="3"/>
      <c r="B44" s="15" t="s">
        <v>4</v>
      </c>
      <c r="C44" s="15"/>
      <c r="D44" s="22" t="s">
        <v>26</v>
      </c>
      <c r="E44" s="81">
        <v>7</v>
      </c>
      <c r="F44" s="12"/>
      <c r="G44" s="12"/>
      <c r="H44" s="313">
        <f t="shared" si="4"/>
        <v>0</v>
      </c>
      <c r="I44" s="155"/>
      <c r="J44" s="313">
        <f t="shared" si="1"/>
        <v>0</v>
      </c>
      <c r="K44" s="157"/>
      <c r="L44" s="157"/>
      <c r="M44" s="314">
        <f t="shared" si="7"/>
        <v>0</v>
      </c>
      <c r="N44" s="157"/>
    </row>
    <row r="45" spans="1:14">
      <c r="A45" s="3"/>
      <c r="B45" s="15" t="s">
        <v>1</v>
      </c>
      <c r="C45" s="15"/>
      <c r="D45" s="22" t="s">
        <v>22</v>
      </c>
      <c r="E45" s="81">
        <v>6</v>
      </c>
      <c r="F45" s="12"/>
      <c r="G45" s="12"/>
      <c r="H45" s="313">
        <f t="shared" si="4"/>
        <v>0</v>
      </c>
      <c r="I45" s="155"/>
      <c r="J45" s="313">
        <f t="shared" si="1"/>
        <v>0</v>
      </c>
      <c r="K45" s="157"/>
      <c r="L45" s="157"/>
      <c r="M45" s="314">
        <f t="shared" si="7"/>
        <v>0</v>
      </c>
      <c r="N45" s="157"/>
    </row>
    <row r="46" spans="1:14">
      <c r="A46" s="3"/>
      <c r="B46" s="15" t="s">
        <v>12</v>
      </c>
      <c r="C46" s="9"/>
      <c r="D46" s="22" t="s">
        <v>2</v>
      </c>
      <c r="E46" s="81">
        <v>5</v>
      </c>
      <c r="F46" s="12"/>
      <c r="G46" s="12"/>
      <c r="H46" s="313">
        <f t="shared" si="4"/>
        <v>0</v>
      </c>
      <c r="I46" s="155"/>
      <c r="J46" s="313">
        <f t="shared" si="1"/>
        <v>0</v>
      </c>
      <c r="K46" s="157"/>
      <c r="L46" s="157"/>
      <c r="M46" s="314">
        <f t="shared" si="7"/>
        <v>0</v>
      </c>
      <c r="N46" s="157"/>
    </row>
    <row r="47" spans="1:14">
      <c r="A47" s="3"/>
      <c r="B47" s="15"/>
      <c r="C47" s="15"/>
      <c r="D47" s="22" t="s">
        <v>7</v>
      </c>
      <c r="E47" s="81">
        <v>4</v>
      </c>
      <c r="F47" s="12"/>
      <c r="G47" s="12"/>
      <c r="H47" s="313">
        <f t="shared" si="4"/>
        <v>0</v>
      </c>
      <c r="I47" s="155"/>
      <c r="J47" s="313">
        <f t="shared" si="1"/>
        <v>0</v>
      </c>
      <c r="K47" s="157"/>
      <c r="L47" s="157"/>
      <c r="M47" s="314">
        <f t="shared" si="7"/>
        <v>0</v>
      </c>
      <c r="N47" s="157"/>
    </row>
    <row r="48" spans="1:14">
      <c r="A48" s="3"/>
      <c r="B48" s="15"/>
      <c r="C48" s="15" t="s">
        <v>1</v>
      </c>
      <c r="D48" s="22" t="s">
        <v>1</v>
      </c>
      <c r="E48" s="81">
        <v>3</v>
      </c>
      <c r="F48" s="12"/>
      <c r="G48" s="12"/>
      <c r="H48" s="313">
        <f t="shared" si="4"/>
        <v>0</v>
      </c>
      <c r="I48" s="155"/>
      <c r="J48" s="313">
        <f t="shared" si="1"/>
        <v>0</v>
      </c>
      <c r="K48" s="157"/>
      <c r="L48" s="157"/>
      <c r="M48" s="314">
        <f t="shared" si="7"/>
        <v>0</v>
      </c>
      <c r="N48" s="157"/>
    </row>
    <row r="49" spans="1:14">
      <c r="A49" s="3"/>
      <c r="B49" s="15"/>
      <c r="C49" s="15"/>
      <c r="D49" s="22" t="s">
        <v>3</v>
      </c>
      <c r="E49" s="81">
        <v>2</v>
      </c>
      <c r="F49" s="12"/>
      <c r="G49" s="12"/>
      <c r="H49" s="313">
        <f t="shared" si="4"/>
        <v>0</v>
      </c>
      <c r="I49" s="155"/>
      <c r="J49" s="313">
        <f t="shared" si="1"/>
        <v>0</v>
      </c>
      <c r="K49" s="157"/>
      <c r="L49" s="157"/>
      <c r="M49" s="314">
        <f t="shared" si="7"/>
        <v>0</v>
      </c>
      <c r="N49" s="157"/>
    </row>
    <row r="50" spans="1:14">
      <c r="A50" s="3"/>
      <c r="B50" s="19"/>
      <c r="C50" s="22"/>
      <c r="D50" s="19"/>
      <c r="E50" s="9">
        <v>1</v>
      </c>
      <c r="F50" s="24"/>
      <c r="G50" s="24"/>
      <c r="H50" s="313">
        <f t="shared" si="4"/>
        <v>0</v>
      </c>
      <c r="I50" s="155">
        <v>4</v>
      </c>
      <c r="J50" s="313">
        <f t="shared" si="1"/>
        <v>4</v>
      </c>
      <c r="K50" s="157"/>
      <c r="L50" s="157"/>
      <c r="M50" s="314">
        <f t="shared" si="7"/>
        <v>0</v>
      </c>
      <c r="N50" s="157"/>
    </row>
    <row r="51" spans="1:14" ht="12.75" customHeight="1">
      <c r="B51" s="364" t="s">
        <v>20</v>
      </c>
      <c r="C51" s="364"/>
      <c r="D51" s="364"/>
      <c r="E51" s="364"/>
      <c r="F51" s="94">
        <f t="shared" ref="F51:N51" si="8">SUM(F38:F50)</f>
        <v>0</v>
      </c>
      <c r="G51" s="94">
        <f t="shared" si="8"/>
        <v>0</v>
      </c>
      <c r="H51" s="313">
        <f t="shared" si="8"/>
        <v>0</v>
      </c>
      <c r="I51" s="313">
        <f t="shared" si="8"/>
        <v>4</v>
      </c>
      <c r="J51" s="313">
        <f t="shared" si="8"/>
        <v>4</v>
      </c>
      <c r="K51" s="313">
        <f t="shared" si="8"/>
        <v>0</v>
      </c>
      <c r="L51" s="313">
        <f t="shared" si="8"/>
        <v>2</v>
      </c>
      <c r="M51" s="313">
        <f t="shared" si="8"/>
        <v>2</v>
      </c>
      <c r="N51" s="313">
        <f t="shared" si="8"/>
        <v>3</v>
      </c>
    </row>
    <row r="52" spans="1:14">
      <c r="B52" s="361" t="s">
        <v>37</v>
      </c>
      <c r="C52" s="362"/>
      <c r="D52" s="362"/>
      <c r="E52" s="363"/>
      <c r="F52" s="12"/>
      <c r="G52" s="12"/>
      <c r="H52" s="155"/>
      <c r="I52" s="155"/>
      <c r="J52" s="155"/>
      <c r="K52" s="155"/>
      <c r="L52" s="155"/>
      <c r="M52" s="155">
        <f>SUM(K52:L52)</f>
        <v>0</v>
      </c>
      <c r="N52" s="155"/>
    </row>
    <row r="53" spans="1:14" ht="12.75" customHeight="1">
      <c r="B53" s="367" t="s">
        <v>40</v>
      </c>
      <c r="C53" s="367"/>
      <c r="D53" s="367"/>
      <c r="E53" s="367"/>
      <c r="F53" s="104">
        <f t="shared" ref="F53:J53" si="9">+F23+F37+F51+F52</f>
        <v>609</v>
      </c>
      <c r="G53" s="104">
        <f t="shared" si="9"/>
        <v>91</v>
      </c>
      <c r="H53" s="448">
        <f t="shared" si="9"/>
        <v>700</v>
      </c>
      <c r="I53" s="448">
        <f t="shared" si="9"/>
        <v>17</v>
      </c>
      <c r="J53" s="448">
        <f t="shared" si="9"/>
        <v>717</v>
      </c>
      <c r="K53" s="448">
        <f>+K23+K37+K51+K52</f>
        <v>97</v>
      </c>
      <c r="L53" s="448">
        <f t="shared" ref="L53:N53" si="10">+L23+L37+L51+L52</f>
        <v>19</v>
      </c>
      <c r="M53" s="448">
        <f t="shared" si="10"/>
        <v>116</v>
      </c>
      <c r="N53" s="448">
        <f t="shared" si="10"/>
        <v>31</v>
      </c>
    </row>
    <row r="54" spans="1:14"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</row>
    <row r="55" spans="1:14">
      <c r="B55" s="6" t="s">
        <v>38</v>
      </c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</row>
  </sheetData>
  <protectedRanges>
    <protectedRange sqref="F10:G22 I10:I22 K10:L22 N10:N22 F24:G36 I24:I36 K24:L36 N24:N36 F38:G50 I38:I50 K38:L50 N38:N50 F52:N52" name="dados a serem preenchidos pelos TRTs"/>
    <protectedRange sqref="D2:J3 F4" name="Cabecalho"/>
  </protectedRanges>
  <mergeCells count="19">
    <mergeCell ref="B37:E37"/>
    <mergeCell ref="B51:E51"/>
    <mergeCell ref="B52:E52"/>
    <mergeCell ref="D2:J2"/>
    <mergeCell ref="D3:J3"/>
    <mergeCell ref="B4:E4"/>
    <mergeCell ref="B53:E53"/>
    <mergeCell ref="B5:N5"/>
    <mergeCell ref="B7:E9"/>
    <mergeCell ref="F7:J7"/>
    <mergeCell ref="K7:N7"/>
    <mergeCell ref="F8:H8"/>
    <mergeCell ref="I8:I9"/>
    <mergeCell ref="J8:J9"/>
    <mergeCell ref="K8:K9"/>
    <mergeCell ref="L8:L9"/>
    <mergeCell ref="M8:M9"/>
    <mergeCell ref="N8:N9"/>
    <mergeCell ref="B23:E23"/>
  </mergeCells>
  <pageMargins left="0.511811024" right="0.511811024" top="0.78740157499999996" bottom="0.78740157499999996" header="0.31496062000000002" footer="0.31496062000000002"/>
  <ignoredErrors>
    <ignoredError sqref="H23:N53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workbookViewId="0"/>
  </sheetViews>
  <sheetFormatPr defaultRowHeight="12.75"/>
  <cols>
    <col min="1" max="1" width="1.7109375" customWidth="1"/>
    <col min="2" max="2" width="4.42578125" customWidth="1"/>
    <col min="3" max="4" width="4.140625" customWidth="1"/>
    <col min="5" max="5" width="6.28515625" customWidth="1"/>
    <col min="6" max="10" width="10.7109375" customWidth="1"/>
    <col min="11" max="11" width="11.42578125" bestFit="1" customWidth="1"/>
    <col min="12" max="13" width="10.7109375" customWidth="1"/>
    <col min="14" max="14" width="11.42578125" customWidth="1"/>
  </cols>
  <sheetData>
    <row r="1" spans="1:14">
      <c r="B1" s="5" t="s">
        <v>32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spans="1:14" ht="12.75" customHeight="1">
      <c r="B2" s="5" t="s">
        <v>34</v>
      </c>
      <c r="C2" s="6"/>
      <c r="D2" s="6" t="s">
        <v>54</v>
      </c>
      <c r="E2" s="6"/>
      <c r="F2" s="6"/>
      <c r="G2" s="6"/>
      <c r="H2" s="6"/>
      <c r="I2" s="6"/>
      <c r="J2" s="6"/>
      <c r="K2" s="6"/>
      <c r="L2" s="6"/>
      <c r="M2" s="6"/>
      <c r="N2" s="6"/>
    </row>
    <row r="3" spans="1:14">
      <c r="B3" s="5" t="s">
        <v>33</v>
      </c>
      <c r="C3" s="6"/>
      <c r="D3" s="6" t="s">
        <v>55</v>
      </c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>
      <c r="B4" s="6" t="s">
        <v>36</v>
      </c>
      <c r="C4" s="6"/>
      <c r="D4" s="6"/>
      <c r="E4" s="6"/>
      <c r="F4" s="31">
        <v>42490</v>
      </c>
      <c r="G4" s="6"/>
      <c r="H4" s="6"/>
      <c r="I4" s="6"/>
      <c r="J4" s="6"/>
      <c r="K4" s="6"/>
      <c r="L4" s="6"/>
      <c r="M4" s="6"/>
      <c r="N4" s="6"/>
    </row>
    <row r="5" spans="1:14">
      <c r="B5" s="337" t="s">
        <v>24</v>
      </c>
      <c r="C5" s="337"/>
      <c r="D5" s="337"/>
      <c r="E5" s="337"/>
      <c r="F5" s="337"/>
      <c r="G5" s="337"/>
      <c r="H5" s="337"/>
      <c r="I5" s="337"/>
      <c r="J5" s="337"/>
      <c r="K5" s="337"/>
      <c r="L5" s="337"/>
      <c r="M5" s="337"/>
      <c r="N5" s="337"/>
    </row>
    <row r="6" spans="1:14">
      <c r="B6" s="8" t="s">
        <v>39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12.75" customHeight="1">
      <c r="B7" s="338" t="s">
        <v>41</v>
      </c>
      <c r="C7" s="338"/>
      <c r="D7" s="338"/>
      <c r="E7" s="338"/>
      <c r="F7" s="338" t="s">
        <v>35</v>
      </c>
      <c r="G7" s="338"/>
      <c r="H7" s="338"/>
      <c r="I7" s="338"/>
      <c r="J7" s="338"/>
      <c r="K7" s="338" t="s">
        <v>28</v>
      </c>
      <c r="L7" s="338"/>
      <c r="M7" s="338"/>
      <c r="N7" s="338"/>
    </row>
    <row r="8" spans="1:14" ht="12.75" customHeight="1">
      <c r="B8" s="338"/>
      <c r="C8" s="338"/>
      <c r="D8" s="338"/>
      <c r="E8" s="338"/>
      <c r="F8" s="338" t="s">
        <v>13</v>
      </c>
      <c r="G8" s="338"/>
      <c r="H8" s="338"/>
      <c r="I8" s="338" t="s">
        <v>14</v>
      </c>
      <c r="J8" s="338" t="s">
        <v>15</v>
      </c>
      <c r="K8" s="338" t="s">
        <v>30</v>
      </c>
      <c r="L8" s="338" t="s">
        <v>31</v>
      </c>
      <c r="M8" s="338" t="s">
        <v>15</v>
      </c>
      <c r="N8" s="338" t="s">
        <v>29</v>
      </c>
    </row>
    <row r="9" spans="1:14" ht="24">
      <c r="B9" s="338"/>
      <c r="C9" s="338"/>
      <c r="D9" s="338"/>
      <c r="E9" s="338"/>
      <c r="F9" s="311" t="s">
        <v>16</v>
      </c>
      <c r="G9" s="311" t="s">
        <v>17</v>
      </c>
      <c r="H9" s="311" t="s">
        <v>23</v>
      </c>
      <c r="I9" s="338"/>
      <c r="J9" s="338"/>
      <c r="K9" s="338"/>
      <c r="L9" s="338"/>
      <c r="M9" s="338"/>
      <c r="N9" s="338"/>
    </row>
    <row r="10" spans="1:14">
      <c r="A10" s="3"/>
      <c r="B10" s="15"/>
      <c r="C10" s="16" t="s">
        <v>0</v>
      </c>
      <c r="D10" s="11"/>
      <c r="E10" s="312">
        <v>13</v>
      </c>
      <c r="F10" s="315">
        <v>234</v>
      </c>
      <c r="G10" s="315">
        <v>17</v>
      </c>
      <c r="H10" s="155">
        <f>F10+G10</f>
        <v>251</v>
      </c>
      <c r="I10" s="315">
        <v>0</v>
      </c>
      <c r="J10" s="155">
        <f>H10+I10</f>
        <v>251</v>
      </c>
      <c r="K10" s="316">
        <f>2+0+292</f>
        <v>294</v>
      </c>
      <c r="L10" s="316">
        <f>19+0+41</f>
        <v>60</v>
      </c>
      <c r="M10" s="171">
        <f>K10+L10</f>
        <v>354</v>
      </c>
      <c r="N10" s="316">
        <f>24+0+49</f>
        <v>73</v>
      </c>
    </row>
    <row r="11" spans="1:14" ht="12.75" customHeight="1">
      <c r="A11" s="3"/>
      <c r="B11" s="15" t="s">
        <v>1</v>
      </c>
      <c r="C11" s="16"/>
      <c r="D11" s="11"/>
      <c r="E11" s="312">
        <v>12</v>
      </c>
      <c r="F11" s="315">
        <v>7</v>
      </c>
      <c r="G11" s="315">
        <v>0</v>
      </c>
      <c r="H11" s="155">
        <f t="shared" ref="H11:H22" si="0">F11+G11</f>
        <v>7</v>
      </c>
      <c r="I11" s="315">
        <v>0</v>
      </c>
      <c r="J11" s="155">
        <f t="shared" ref="J11:J52" si="1">H11+I11</f>
        <v>7</v>
      </c>
      <c r="K11" s="316">
        <v>0</v>
      </c>
      <c r="L11" s="317">
        <v>0</v>
      </c>
      <c r="M11" s="171">
        <f t="shared" ref="M11:M22" si="2">K11+L11</f>
        <v>0</v>
      </c>
      <c r="N11" s="316">
        <v>0</v>
      </c>
    </row>
    <row r="12" spans="1:14" ht="12.75" customHeight="1">
      <c r="A12" s="3"/>
      <c r="B12" s="15" t="s">
        <v>2</v>
      </c>
      <c r="C12" s="89"/>
      <c r="D12" s="18" t="s">
        <v>6</v>
      </c>
      <c r="E12" s="312">
        <v>11</v>
      </c>
      <c r="F12" s="315">
        <v>15</v>
      </c>
      <c r="G12" s="315">
        <v>0</v>
      </c>
      <c r="H12" s="155">
        <f t="shared" si="0"/>
        <v>15</v>
      </c>
      <c r="I12" s="315">
        <v>0</v>
      </c>
      <c r="J12" s="155">
        <f t="shared" si="1"/>
        <v>15</v>
      </c>
      <c r="K12" s="316">
        <v>1</v>
      </c>
      <c r="L12" s="317">
        <v>0</v>
      </c>
      <c r="M12" s="171">
        <f t="shared" si="2"/>
        <v>1</v>
      </c>
      <c r="N12" s="316">
        <v>0</v>
      </c>
    </row>
    <row r="13" spans="1:14">
      <c r="A13" s="3"/>
      <c r="B13" s="15" t="s">
        <v>1</v>
      </c>
      <c r="C13" s="16"/>
      <c r="D13" s="18" t="s">
        <v>10</v>
      </c>
      <c r="E13" s="312">
        <v>10</v>
      </c>
      <c r="F13" s="315">
        <v>6</v>
      </c>
      <c r="G13" s="315">
        <v>0</v>
      </c>
      <c r="H13" s="155">
        <f t="shared" si="0"/>
        <v>6</v>
      </c>
      <c r="I13" s="315">
        <v>0</v>
      </c>
      <c r="J13" s="155">
        <f t="shared" si="1"/>
        <v>6</v>
      </c>
      <c r="K13" s="316">
        <v>1</v>
      </c>
      <c r="L13" s="317">
        <v>0</v>
      </c>
      <c r="M13" s="171">
        <f t="shared" si="2"/>
        <v>1</v>
      </c>
      <c r="N13" s="316">
        <v>0</v>
      </c>
    </row>
    <row r="14" spans="1:14" ht="12.75" customHeight="1">
      <c r="A14" s="3"/>
      <c r="B14" s="15" t="s">
        <v>3</v>
      </c>
      <c r="C14" s="16"/>
      <c r="D14" s="18" t="s">
        <v>25</v>
      </c>
      <c r="E14" s="312">
        <v>9</v>
      </c>
      <c r="F14" s="315">
        <v>105</v>
      </c>
      <c r="G14" s="315">
        <v>0</v>
      </c>
      <c r="H14" s="155">
        <f t="shared" si="0"/>
        <v>105</v>
      </c>
      <c r="I14" s="315">
        <v>0</v>
      </c>
      <c r="J14" s="155">
        <f t="shared" si="1"/>
        <v>105</v>
      </c>
      <c r="K14" s="316">
        <v>0</v>
      </c>
      <c r="L14" s="317">
        <v>1</v>
      </c>
      <c r="M14" s="171">
        <f t="shared" si="2"/>
        <v>1</v>
      </c>
      <c r="N14" s="316">
        <v>2</v>
      </c>
    </row>
    <row r="15" spans="1:14">
      <c r="A15" s="3"/>
      <c r="B15" s="15" t="s">
        <v>4</v>
      </c>
      <c r="C15" s="16" t="s">
        <v>5</v>
      </c>
      <c r="D15" s="18" t="s">
        <v>22</v>
      </c>
      <c r="E15" s="312">
        <v>8</v>
      </c>
      <c r="F15" s="315">
        <v>117</v>
      </c>
      <c r="G15" s="315">
        <v>0</v>
      </c>
      <c r="H15" s="155">
        <f t="shared" si="0"/>
        <v>117</v>
      </c>
      <c r="I15" s="315">
        <v>0</v>
      </c>
      <c r="J15" s="155">
        <f t="shared" si="1"/>
        <v>117</v>
      </c>
      <c r="K15" s="316">
        <v>0</v>
      </c>
      <c r="L15" s="317">
        <v>0</v>
      </c>
      <c r="M15" s="171">
        <f t="shared" si="2"/>
        <v>0</v>
      </c>
      <c r="N15" s="316">
        <v>0</v>
      </c>
    </row>
    <row r="16" spans="1:14">
      <c r="A16" s="3"/>
      <c r="B16" s="15" t="s">
        <v>6</v>
      </c>
      <c r="C16" s="16"/>
      <c r="D16" s="18" t="s">
        <v>12</v>
      </c>
      <c r="E16" s="312">
        <v>7</v>
      </c>
      <c r="F16" s="315">
        <v>31</v>
      </c>
      <c r="G16" s="315">
        <v>0</v>
      </c>
      <c r="H16" s="155">
        <f t="shared" si="0"/>
        <v>31</v>
      </c>
      <c r="I16" s="315">
        <v>0</v>
      </c>
      <c r="J16" s="155">
        <f t="shared" si="1"/>
        <v>31</v>
      </c>
      <c r="K16" s="316">
        <v>0</v>
      </c>
      <c r="L16" s="317">
        <v>0</v>
      </c>
      <c r="M16" s="171">
        <f t="shared" si="2"/>
        <v>0</v>
      </c>
      <c r="N16" s="316">
        <v>0</v>
      </c>
    </row>
    <row r="17" spans="1:14">
      <c r="A17" s="3"/>
      <c r="B17" s="15" t="s">
        <v>7</v>
      </c>
      <c r="C17" s="89"/>
      <c r="D17" s="18" t="s">
        <v>4</v>
      </c>
      <c r="E17" s="312">
        <v>6</v>
      </c>
      <c r="F17" s="315">
        <v>34</v>
      </c>
      <c r="G17" s="315">
        <v>0</v>
      </c>
      <c r="H17" s="155">
        <f t="shared" si="0"/>
        <v>34</v>
      </c>
      <c r="I17" s="315">
        <v>0</v>
      </c>
      <c r="J17" s="155">
        <f t="shared" si="1"/>
        <v>34</v>
      </c>
      <c r="K17" s="316">
        <v>0</v>
      </c>
      <c r="L17" s="317">
        <v>0</v>
      </c>
      <c r="M17" s="171">
        <f t="shared" si="2"/>
        <v>0</v>
      </c>
      <c r="N17" s="316">
        <v>0</v>
      </c>
    </row>
    <row r="18" spans="1:14">
      <c r="A18" s="3"/>
      <c r="B18" s="15" t="s">
        <v>1</v>
      </c>
      <c r="C18" s="16"/>
      <c r="D18" s="18" t="s">
        <v>9</v>
      </c>
      <c r="E18" s="312">
        <v>5</v>
      </c>
      <c r="F18" s="318">
        <v>38</v>
      </c>
      <c r="G18" s="318">
        <v>0</v>
      </c>
      <c r="H18" s="155">
        <f t="shared" si="0"/>
        <v>38</v>
      </c>
      <c r="I18" s="318">
        <v>0</v>
      </c>
      <c r="J18" s="155">
        <f t="shared" si="1"/>
        <v>38</v>
      </c>
      <c r="K18" s="316">
        <v>0</v>
      </c>
      <c r="L18" s="319">
        <v>1</v>
      </c>
      <c r="M18" s="171">
        <f t="shared" si="2"/>
        <v>1</v>
      </c>
      <c r="N18" s="316">
        <v>1</v>
      </c>
    </row>
    <row r="19" spans="1:14">
      <c r="A19" s="3"/>
      <c r="B19" s="15"/>
      <c r="C19" s="16"/>
      <c r="D19" s="18" t="s">
        <v>12</v>
      </c>
      <c r="E19" s="312">
        <v>4</v>
      </c>
      <c r="F19" s="318">
        <v>25</v>
      </c>
      <c r="G19" s="318">
        <v>0</v>
      </c>
      <c r="H19" s="155">
        <f t="shared" si="0"/>
        <v>25</v>
      </c>
      <c r="I19" s="318">
        <v>0</v>
      </c>
      <c r="J19" s="155">
        <f t="shared" si="1"/>
        <v>25</v>
      </c>
      <c r="K19" s="316">
        <v>0</v>
      </c>
      <c r="L19" s="319">
        <v>0</v>
      </c>
      <c r="M19" s="171">
        <f t="shared" si="2"/>
        <v>0</v>
      </c>
      <c r="N19" s="316">
        <v>0</v>
      </c>
    </row>
    <row r="20" spans="1:14">
      <c r="A20" s="3"/>
      <c r="B20" s="15"/>
      <c r="C20" s="16" t="s">
        <v>1</v>
      </c>
      <c r="D20" s="11"/>
      <c r="E20" s="312">
        <v>3</v>
      </c>
      <c r="F20" s="318">
        <v>19</v>
      </c>
      <c r="G20" s="318">
        <v>43</v>
      </c>
      <c r="H20" s="155">
        <f t="shared" si="0"/>
        <v>62</v>
      </c>
      <c r="I20" s="318">
        <v>0</v>
      </c>
      <c r="J20" s="155">
        <f t="shared" si="1"/>
        <v>62</v>
      </c>
      <c r="K20" s="316">
        <v>0</v>
      </c>
      <c r="L20" s="319">
        <v>0</v>
      </c>
      <c r="M20" s="171">
        <f t="shared" si="2"/>
        <v>0</v>
      </c>
      <c r="N20" s="316">
        <v>0</v>
      </c>
    </row>
    <row r="21" spans="1:14">
      <c r="A21" s="3"/>
      <c r="B21" s="15"/>
      <c r="C21" s="16"/>
      <c r="D21" s="11"/>
      <c r="E21" s="312">
        <v>2</v>
      </c>
      <c r="F21" s="318">
        <v>0</v>
      </c>
      <c r="G21" s="318">
        <v>52</v>
      </c>
      <c r="H21" s="155">
        <f t="shared" si="0"/>
        <v>52</v>
      </c>
      <c r="I21" s="318">
        <v>0</v>
      </c>
      <c r="J21" s="155">
        <f t="shared" si="1"/>
        <v>52</v>
      </c>
      <c r="K21" s="316">
        <v>0</v>
      </c>
      <c r="L21" s="319">
        <v>0</v>
      </c>
      <c r="M21" s="171">
        <f t="shared" si="2"/>
        <v>0</v>
      </c>
      <c r="N21" s="316">
        <v>0</v>
      </c>
    </row>
    <row r="22" spans="1:14">
      <c r="A22" s="3"/>
      <c r="B22" s="90"/>
      <c r="C22" s="89"/>
      <c r="D22" s="11"/>
      <c r="E22" s="168">
        <v>1</v>
      </c>
      <c r="F22" s="318">
        <v>0</v>
      </c>
      <c r="G22" s="318">
        <v>28</v>
      </c>
      <c r="H22" s="155">
        <f t="shared" si="0"/>
        <v>28</v>
      </c>
      <c r="I22" s="318">
        <v>12</v>
      </c>
      <c r="J22" s="155">
        <f t="shared" si="1"/>
        <v>40</v>
      </c>
      <c r="K22" s="316">
        <v>0</v>
      </c>
      <c r="L22" s="319">
        <v>0</v>
      </c>
      <c r="M22" s="171">
        <f t="shared" si="2"/>
        <v>0</v>
      </c>
      <c r="N22" s="316">
        <v>0</v>
      </c>
    </row>
    <row r="23" spans="1:14" ht="12.75" customHeight="1">
      <c r="A23" s="3"/>
      <c r="B23" s="340" t="s">
        <v>18</v>
      </c>
      <c r="C23" s="341"/>
      <c r="D23" s="341"/>
      <c r="E23" s="342"/>
      <c r="F23" s="155">
        <f t="shared" ref="F23:N23" si="3">SUM(F10:F22)</f>
        <v>631</v>
      </c>
      <c r="G23" s="155">
        <f t="shared" si="3"/>
        <v>140</v>
      </c>
      <c r="H23" s="155">
        <f t="shared" si="3"/>
        <v>771</v>
      </c>
      <c r="I23" s="155">
        <f t="shared" si="3"/>
        <v>12</v>
      </c>
      <c r="J23" s="155">
        <f t="shared" si="3"/>
        <v>783</v>
      </c>
      <c r="K23" s="155">
        <f t="shared" si="3"/>
        <v>296</v>
      </c>
      <c r="L23" s="155">
        <f t="shared" si="3"/>
        <v>62</v>
      </c>
      <c r="M23" s="155">
        <f t="shared" si="3"/>
        <v>358</v>
      </c>
      <c r="N23" s="155">
        <f t="shared" si="3"/>
        <v>76</v>
      </c>
    </row>
    <row r="24" spans="1:14">
      <c r="A24" s="3"/>
      <c r="B24" s="15"/>
      <c r="C24" s="15" t="s">
        <v>0</v>
      </c>
      <c r="D24" s="22"/>
      <c r="E24" s="90">
        <v>13</v>
      </c>
      <c r="F24" s="318">
        <v>627</v>
      </c>
      <c r="G24" s="320">
        <v>147</v>
      </c>
      <c r="H24" s="155">
        <f>F24+G24</f>
        <v>774</v>
      </c>
      <c r="I24" s="321">
        <v>0</v>
      </c>
      <c r="J24" s="155">
        <f t="shared" si="1"/>
        <v>774</v>
      </c>
      <c r="K24" s="316">
        <f>3+0+457</f>
        <v>460</v>
      </c>
      <c r="L24" s="319">
        <f>11+0+70</f>
        <v>81</v>
      </c>
      <c r="M24" s="157">
        <f>K24+L24</f>
        <v>541</v>
      </c>
      <c r="N24" s="316">
        <f>17+0+98</f>
        <v>115</v>
      </c>
    </row>
    <row r="25" spans="1:14">
      <c r="A25" s="3"/>
      <c r="B25" s="15"/>
      <c r="C25" s="15"/>
      <c r="D25" s="22"/>
      <c r="E25" s="312">
        <v>12</v>
      </c>
      <c r="F25" s="318">
        <v>9</v>
      </c>
      <c r="G25" s="320">
        <v>0</v>
      </c>
      <c r="H25" s="155">
        <f t="shared" ref="H25:H52" si="4">F25+G25</f>
        <v>9</v>
      </c>
      <c r="I25" s="321">
        <v>0</v>
      </c>
      <c r="J25" s="155">
        <f t="shared" si="1"/>
        <v>9</v>
      </c>
      <c r="K25" s="316">
        <v>0</v>
      </c>
      <c r="L25" s="319">
        <v>0</v>
      </c>
      <c r="M25" s="157">
        <f t="shared" ref="M25:M36" si="5">K25+L25</f>
        <v>0</v>
      </c>
      <c r="N25" s="316">
        <v>0</v>
      </c>
    </row>
    <row r="26" spans="1:14">
      <c r="A26" s="3"/>
      <c r="B26" s="15" t="s">
        <v>7</v>
      </c>
      <c r="C26" s="90"/>
      <c r="D26" s="22"/>
      <c r="E26" s="312">
        <v>11</v>
      </c>
      <c r="F26" s="318">
        <v>18</v>
      </c>
      <c r="G26" s="320">
        <v>0</v>
      </c>
      <c r="H26" s="155">
        <f t="shared" si="4"/>
        <v>18</v>
      </c>
      <c r="I26" s="321">
        <v>0</v>
      </c>
      <c r="J26" s="155">
        <f t="shared" si="1"/>
        <v>18</v>
      </c>
      <c r="K26" s="316">
        <v>0</v>
      </c>
      <c r="L26" s="319">
        <v>0</v>
      </c>
      <c r="M26" s="157">
        <f t="shared" si="5"/>
        <v>0</v>
      </c>
      <c r="N26" s="316">
        <v>0</v>
      </c>
    </row>
    <row r="27" spans="1:14">
      <c r="A27" s="3"/>
      <c r="B27" s="15" t="s">
        <v>8</v>
      </c>
      <c r="C27" s="15"/>
      <c r="D27" s="22" t="s">
        <v>26</v>
      </c>
      <c r="E27" s="312">
        <v>10</v>
      </c>
      <c r="F27" s="318">
        <v>24</v>
      </c>
      <c r="G27" s="320">
        <v>0</v>
      </c>
      <c r="H27" s="155">
        <f t="shared" si="4"/>
        <v>24</v>
      </c>
      <c r="I27" s="321">
        <v>0</v>
      </c>
      <c r="J27" s="155">
        <f t="shared" si="1"/>
        <v>24</v>
      </c>
      <c r="K27" s="316">
        <v>0</v>
      </c>
      <c r="L27" s="319">
        <v>0</v>
      </c>
      <c r="M27" s="157">
        <f t="shared" si="5"/>
        <v>0</v>
      </c>
      <c r="N27" s="316">
        <v>0</v>
      </c>
    </row>
    <row r="28" spans="1:14">
      <c r="A28" s="3"/>
      <c r="B28" s="15" t="s">
        <v>0</v>
      </c>
      <c r="C28" s="15"/>
      <c r="D28" s="22" t="s">
        <v>8</v>
      </c>
      <c r="E28" s="312">
        <v>9</v>
      </c>
      <c r="F28" s="318">
        <v>44</v>
      </c>
      <c r="G28" s="320">
        <v>0</v>
      </c>
      <c r="H28" s="155">
        <f t="shared" si="4"/>
        <v>44</v>
      </c>
      <c r="I28" s="321">
        <v>0</v>
      </c>
      <c r="J28" s="155">
        <f t="shared" si="1"/>
        <v>44</v>
      </c>
      <c r="K28" s="316">
        <v>0</v>
      </c>
      <c r="L28" s="319">
        <v>0</v>
      </c>
      <c r="M28" s="157">
        <f t="shared" si="5"/>
        <v>0</v>
      </c>
      <c r="N28" s="316">
        <v>0</v>
      </c>
    </row>
    <row r="29" spans="1:14">
      <c r="A29" s="3"/>
      <c r="B29" s="15" t="s">
        <v>2</v>
      </c>
      <c r="C29" s="15" t="s">
        <v>5</v>
      </c>
      <c r="D29" s="22" t="s">
        <v>27</v>
      </c>
      <c r="E29" s="312">
        <v>8</v>
      </c>
      <c r="F29" s="318">
        <v>74</v>
      </c>
      <c r="G29" s="320">
        <v>0</v>
      </c>
      <c r="H29" s="155">
        <f t="shared" si="4"/>
        <v>74</v>
      </c>
      <c r="I29" s="321">
        <v>0</v>
      </c>
      <c r="J29" s="155">
        <f t="shared" si="1"/>
        <v>74</v>
      </c>
      <c r="K29" s="316">
        <v>1</v>
      </c>
      <c r="L29" s="319">
        <v>1</v>
      </c>
      <c r="M29" s="157">
        <f t="shared" si="5"/>
        <v>2</v>
      </c>
      <c r="N29" s="316">
        <v>1</v>
      </c>
    </row>
    <row r="30" spans="1:14">
      <c r="A30" s="3"/>
      <c r="B30" s="15" t="s">
        <v>4</v>
      </c>
      <c r="C30" s="15"/>
      <c r="D30" s="22" t="s">
        <v>4</v>
      </c>
      <c r="E30" s="312">
        <v>7</v>
      </c>
      <c r="F30" s="318">
        <v>38</v>
      </c>
      <c r="G30" s="320">
        <v>0</v>
      </c>
      <c r="H30" s="155">
        <f t="shared" si="4"/>
        <v>38</v>
      </c>
      <c r="I30" s="321">
        <v>0</v>
      </c>
      <c r="J30" s="155">
        <f t="shared" si="1"/>
        <v>38</v>
      </c>
      <c r="K30" s="316">
        <v>0</v>
      </c>
      <c r="L30" s="319">
        <v>0</v>
      </c>
      <c r="M30" s="157">
        <f t="shared" si="5"/>
        <v>0</v>
      </c>
      <c r="N30" s="316">
        <v>0</v>
      </c>
    </row>
    <row r="31" spans="1:14">
      <c r="A31" s="3"/>
      <c r="B31" s="15" t="s">
        <v>0</v>
      </c>
      <c r="C31" s="15"/>
      <c r="D31" s="22" t="s">
        <v>9</v>
      </c>
      <c r="E31" s="312">
        <v>6</v>
      </c>
      <c r="F31" s="318">
        <v>30</v>
      </c>
      <c r="G31" s="320">
        <v>0</v>
      </c>
      <c r="H31" s="155">
        <f t="shared" si="4"/>
        <v>30</v>
      </c>
      <c r="I31" s="321">
        <v>0</v>
      </c>
      <c r="J31" s="155">
        <f t="shared" si="1"/>
        <v>30</v>
      </c>
      <c r="K31" s="316">
        <v>0</v>
      </c>
      <c r="L31" s="319">
        <v>1</v>
      </c>
      <c r="M31" s="157">
        <f t="shared" si="5"/>
        <v>1</v>
      </c>
      <c r="N31" s="316">
        <v>1</v>
      </c>
    </row>
    <row r="32" spans="1:14">
      <c r="A32" s="3"/>
      <c r="B32" s="15" t="s">
        <v>9</v>
      </c>
      <c r="C32" s="168"/>
      <c r="D32" s="22"/>
      <c r="E32" s="312">
        <v>5</v>
      </c>
      <c r="F32" s="318">
        <v>61</v>
      </c>
      <c r="G32" s="320">
        <v>0</v>
      </c>
      <c r="H32" s="155">
        <f t="shared" si="4"/>
        <v>61</v>
      </c>
      <c r="I32" s="321">
        <v>0</v>
      </c>
      <c r="J32" s="155">
        <f t="shared" si="1"/>
        <v>61</v>
      </c>
      <c r="K32" s="316">
        <v>1</v>
      </c>
      <c r="L32" s="319">
        <v>0</v>
      </c>
      <c r="M32" s="157">
        <f t="shared" si="5"/>
        <v>1</v>
      </c>
      <c r="N32" s="316">
        <v>0</v>
      </c>
    </row>
    <row r="33" spans="1:14">
      <c r="A33" s="3"/>
      <c r="B33" s="15"/>
      <c r="C33" s="15"/>
      <c r="D33" s="22"/>
      <c r="E33" s="312">
        <v>4</v>
      </c>
      <c r="F33" s="318">
        <v>53</v>
      </c>
      <c r="G33" s="320">
        <v>0</v>
      </c>
      <c r="H33" s="155">
        <f t="shared" si="4"/>
        <v>53</v>
      </c>
      <c r="I33" s="321">
        <v>0</v>
      </c>
      <c r="J33" s="155">
        <f t="shared" si="1"/>
        <v>53</v>
      </c>
      <c r="K33" s="316">
        <v>0</v>
      </c>
      <c r="L33" s="319">
        <v>0</v>
      </c>
      <c r="M33" s="157">
        <f t="shared" si="5"/>
        <v>0</v>
      </c>
      <c r="N33" s="316">
        <v>0</v>
      </c>
    </row>
    <row r="34" spans="1:14">
      <c r="A34" s="3"/>
      <c r="B34" s="15"/>
      <c r="C34" s="15" t="s">
        <v>1</v>
      </c>
      <c r="D34" s="22"/>
      <c r="E34" s="312">
        <v>3</v>
      </c>
      <c r="F34" s="318">
        <v>31</v>
      </c>
      <c r="G34" s="320">
        <v>35</v>
      </c>
      <c r="H34" s="155">
        <f t="shared" si="4"/>
        <v>66</v>
      </c>
      <c r="I34" s="321">
        <v>0</v>
      </c>
      <c r="J34" s="155">
        <f t="shared" si="1"/>
        <v>66</v>
      </c>
      <c r="K34" s="316">
        <v>0</v>
      </c>
      <c r="L34" s="319">
        <v>1</v>
      </c>
      <c r="M34" s="157">
        <f t="shared" si="5"/>
        <v>1</v>
      </c>
      <c r="N34" s="316">
        <v>2</v>
      </c>
    </row>
    <row r="35" spans="1:14">
      <c r="A35" s="3"/>
      <c r="B35" s="15"/>
      <c r="C35" s="15"/>
      <c r="D35" s="22"/>
      <c r="E35" s="312">
        <v>2</v>
      </c>
      <c r="F35" s="318">
        <v>0</v>
      </c>
      <c r="G35" s="320">
        <v>77</v>
      </c>
      <c r="H35" s="155">
        <f t="shared" si="4"/>
        <v>77</v>
      </c>
      <c r="I35" s="321">
        <v>0</v>
      </c>
      <c r="J35" s="155">
        <f t="shared" si="1"/>
        <v>77</v>
      </c>
      <c r="K35" s="316">
        <v>0</v>
      </c>
      <c r="L35" s="319">
        <v>0</v>
      </c>
      <c r="M35" s="157">
        <f t="shared" si="5"/>
        <v>0</v>
      </c>
      <c r="N35" s="316">
        <v>0</v>
      </c>
    </row>
    <row r="36" spans="1:14">
      <c r="A36" s="3"/>
      <c r="B36" s="90"/>
      <c r="C36" s="90"/>
      <c r="D36" s="22"/>
      <c r="E36" s="168">
        <v>1</v>
      </c>
      <c r="F36" s="318">
        <v>0</v>
      </c>
      <c r="G36" s="320">
        <v>69</v>
      </c>
      <c r="H36" s="155">
        <f t="shared" si="4"/>
        <v>69</v>
      </c>
      <c r="I36" s="321">
        <v>47</v>
      </c>
      <c r="J36" s="155">
        <f t="shared" si="1"/>
        <v>116</v>
      </c>
      <c r="K36" s="316">
        <v>0</v>
      </c>
      <c r="L36" s="319">
        <v>0</v>
      </c>
      <c r="M36" s="157">
        <f t="shared" si="5"/>
        <v>0</v>
      </c>
      <c r="N36" s="316">
        <v>0</v>
      </c>
    </row>
    <row r="37" spans="1:14" ht="12.75" customHeight="1">
      <c r="A37" s="3"/>
      <c r="B37" s="340" t="s">
        <v>19</v>
      </c>
      <c r="C37" s="341"/>
      <c r="D37" s="341"/>
      <c r="E37" s="341"/>
      <c r="F37" s="172">
        <f t="shared" ref="F37:N37" si="6">SUM(F24:F36)</f>
        <v>1009</v>
      </c>
      <c r="G37" s="172">
        <f t="shared" si="6"/>
        <v>328</v>
      </c>
      <c r="H37" s="172">
        <f t="shared" si="6"/>
        <v>1337</v>
      </c>
      <c r="I37" s="172">
        <f t="shared" si="6"/>
        <v>47</v>
      </c>
      <c r="J37" s="172">
        <f t="shared" si="6"/>
        <v>1384</v>
      </c>
      <c r="K37" s="172">
        <f t="shared" si="6"/>
        <v>462</v>
      </c>
      <c r="L37" s="172">
        <f t="shared" si="6"/>
        <v>84</v>
      </c>
      <c r="M37" s="172">
        <f t="shared" si="6"/>
        <v>546</v>
      </c>
      <c r="N37" s="172">
        <f t="shared" si="6"/>
        <v>119</v>
      </c>
    </row>
    <row r="38" spans="1:14">
      <c r="A38" s="3"/>
      <c r="B38" s="15"/>
      <c r="C38" s="15" t="s">
        <v>0</v>
      </c>
      <c r="D38" s="322"/>
      <c r="E38" s="312">
        <v>13</v>
      </c>
      <c r="F38" s="323">
        <v>0</v>
      </c>
      <c r="G38" s="318">
        <v>0</v>
      </c>
      <c r="H38" s="155">
        <f t="shared" si="4"/>
        <v>0</v>
      </c>
      <c r="I38" s="321">
        <v>0</v>
      </c>
      <c r="J38" s="155">
        <f t="shared" si="1"/>
        <v>0</v>
      </c>
      <c r="K38" s="316">
        <v>0</v>
      </c>
      <c r="L38" s="319">
        <v>0</v>
      </c>
      <c r="M38" s="157">
        <f>K38+L38</f>
        <v>0</v>
      </c>
      <c r="N38" s="316">
        <v>0</v>
      </c>
    </row>
    <row r="39" spans="1:14">
      <c r="A39" s="3"/>
      <c r="B39" s="15" t="s">
        <v>1</v>
      </c>
      <c r="C39" s="15"/>
      <c r="D39" s="22" t="s">
        <v>21</v>
      </c>
      <c r="E39" s="312">
        <v>12</v>
      </c>
      <c r="F39" s="323">
        <v>0</v>
      </c>
      <c r="G39" s="318">
        <v>0</v>
      </c>
      <c r="H39" s="155">
        <f t="shared" si="4"/>
        <v>0</v>
      </c>
      <c r="I39" s="321">
        <v>0</v>
      </c>
      <c r="J39" s="155">
        <f t="shared" si="1"/>
        <v>0</v>
      </c>
      <c r="K39" s="316">
        <v>0</v>
      </c>
      <c r="L39" s="319">
        <v>0</v>
      </c>
      <c r="M39" s="157">
        <f t="shared" ref="M39:M52" si="7">K39+L39</f>
        <v>0</v>
      </c>
      <c r="N39" s="316">
        <v>0</v>
      </c>
    </row>
    <row r="40" spans="1:14">
      <c r="A40" s="3"/>
      <c r="B40" s="15" t="s">
        <v>10</v>
      </c>
      <c r="C40" s="15"/>
      <c r="D40" s="22" t="s">
        <v>10</v>
      </c>
      <c r="E40" s="312">
        <v>11</v>
      </c>
      <c r="F40" s="323">
        <v>0</v>
      </c>
      <c r="G40" s="318">
        <v>0</v>
      </c>
      <c r="H40" s="155">
        <f t="shared" si="4"/>
        <v>0</v>
      </c>
      <c r="I40" s="321">
        <v>0</v>
      </c>
      <c r="J40" s="155">
        <f t="shared" si="1"/>
        <v>0</v>
      </c>
      <c r="K40" s="316">
        <v>0</v>
      </c>
      <c r="L40" s="319">
        <v>0</v>
      </c>
      <c r="M40" s="157">
        <f t="shared" si="7"/>
        <v>0</v>
      </c>
      <c r="N40" s="316">
        <v>0</v>
      </c>
    </row>
    <row r="41" spans="1:14">
      <c r="A41" s="3"/>
      <c r="B41" s="15" t="s">
        <v>11</v>
      </c>
      <c r="C41" s="168"/>
      <c r="D41" s="22" t="s">
        <v>2</v>
      </c>
      <c r="E41" s="312">
        <v>10</v>
      </c>
      <c r="F41" s="323">
        <v>0</v>
      </c>
      <c r="G41" s="318">
        <v>0</v>
      </c>
      <c r="H41" s="155">
        <f t="shared" si="4"/>
        <v>0</v>
      </c>
      <c r="I41" s="321">
        <v>0</v>
      </c>
      <c r="J41" s="155">
        <f t="shared" si="1"/>
        <v>0</v>
      </c>
      <c r="K41" s="316">
        <v>0</v>
      </c>
      <c r="L41" s="319">
        <v>0</v>
      </c>
      <c r="M41" s="157">
        <f t="shared" si="7"/>
        <v>0</v>
      </c>
      <c r="N41" s="316">
        <v>0</v>
      </c>
    </row>
    <row r="42" spans="1:14">
      <c r="A42" s="3"/>
      <c r="B42" s="15" t="s">
        <v>4</v>
      </c>
      <c r="C42" s="15"/>
      <c r="D42" s="22" t="s">
        <v>27</v>
      </c>
      <c r="E42" s="312">
        <v>9</v>
      </c>
      <c r="F42" s="323">
        <v>0</v>
      </c>
      <c r="G42" s="318">
        <v>0</v>
      </c>
      <c r="H42" s="155">
        <f t="shared" si="4"/>
        <v>0</v>
      </c>
      <c r="I42" s="321">
        <v>0</v>
      </c>
      <c r="J42" s="155">
        <f t="shared" si="1"/>
        <v>0</v>
      </c>
      <c r="K42" s="316">
        <v>0</v>
      </c>
      <c r="L42" s="319">
        <v>0</v>
      </c>
      <c r="M42" s="157">
        <f t="shared" si="7"/>
        <v>0</v>
      </c>
      <c r="N42" s="316">
        <v>0</v>
      </c>
    </row>
    <row r="43" spans="1:14">
      <c r="A43" s="3"/>
      <c r="B43" s="15" t="s">
        <v>3</v>
      </c>
      <c r="C43" s="15" t="s">
        <v>5</v>
      </c>
      <c r="D43" s="22" t="s">
        <v>1</v>
      </c>
      <c r="E43" s="312">
        <v>8</v>
      </c>
      <c r="F43" s="323">
        <v>0</v>
      </c>
      <c r="G43" s="318">
        <v>0</v>
      </c>
      <c r="H43" s="155">
        <f t="shared" si="4"/>
        <v>0</v>
      </c>
      <c r="I43" s="321">
        <v>0</v>
      </c>
      <c r="J43" s="155">
        <f t="shared" si="1"/>
        <v>0</v>
      </c>
      <c r="K43" s="316">
        <v>0</v>
      </c>
      <c r="L43" s="319">
        <v>0</v>
      </c>
      <c r="M43" s="157">
        <f t="shared" si="7"/>
        <v>0</v>
      </c>
      <c r="N43" s="316">
        <v>0</v>
      </c>
    </row>
    <row r="44" spans="1:14">
      <c r="A44" s="3"/>
      <c r="B44" s="15" t="s">
        <v>4</v>
      </c>
      <c r="C44" s="15"/>
      <c r="D44" s="22" t="s">
        <v>26</v>
      </c>
      <c r="E44" s="312">
        <v>7</v>
      </c>
      <c r="F44" s="323">
        <v>0</v>
      </c>
      <c r="G44" s="318">
        <v>0</v>
      </c>
      <c r="H44" s="155">
        <f t="shared" si="4"/>
        <v>0</v>
      </c>
      <c r="I44" s="321">
        <v>0</v>
      </c>
      <c r="J44" s="155">
        <f t="shared" si="1"/>
        <v>0</v>
      </c>
      <c r="K44" s="316">
        <v>0</v>
      </c>
      <c r="L44" s="319">
        <v>0</v>
      </c>
      <c r="M44" s="157">
        <f t="shared" si="7"/>
        <v>0</v>
      </c>
      <c r="N44" s="316">
        <v>0</v>
      </c>
    </row>
    <row r="45" spans="1:14">
      <c r="A45" s="3"/>
      <c r="B45" s="15" t="s">
        <v>1</v>
      </c>
      <c r="C45" s="15"/>
      <c r="D45" s="22" t="s">
        <v>22</v>
      </c>
      <c r="E45" s="312">
        <v>6</v>
      </c>
      <c r="F45" s="323">
        <v>0</v>
      </c>
      <c r="G45" s="318">
        <v>0</v>
      </c>
      <c r="H45" s="155">
        <f t="shared" si="4"/>
        <v>0</v>
      </c>
      <c r="I45" s="321">
        <v>0</v>
      </c>
      <c r="J45" s="155">
        <f t="shared" si="1"/>
        <v>0</v>
      </c>
      <c r="K45" s="316">
        <v>0</v>
      </c>
      <c r="L45" s="319">
        <v>0</v>
      </c>
      <c r="M45" s="157">
        <f t="shared" si="7"/>
        <v>0</v>
      </c>
      <c r="N45" s="316">
        <v>0</v>
      </c>
    </row>
    <row r="46" spans="1:14">
      <c r="A46" s="3"/>
      <c r="B46" s="15" t="s">
        <v>12</v>
      </c>
      <c r="C46" s="168"/>
      <c r="D46" s="22" t="s">
        <v>2</v>
      </c>
      <c r="E46" s="312">
        <v>5</v>
      </c>
      <c r="F46" s="323">
        <v>0</v>
      </c>
      <c r="G46" s="318">
        <v>0</v>
      </c>
      <c r="H46" s="155">
        <f t="shared" si="4"/>
        <v>0</v>
      </c>
      <c r="I46" s="321">
        <v>0</v>
      </c>
      <c r="J46" s="155">
        <f t="shared" si="1"/>
        <v>0</v>
      </c>
      <c r="K46" s="316">
        <v>0</v>
      </c>
      <c r="L46" s="319">
        <v>0</v>
      </c>
      <c r="M46" s="157">
        <f t="shared" si="7"/>
        <v>0</v>
      </c>
      <c r="N46" s="316">
        <v>0</v>
      </c>
    </row>
    <row r="47" spans="1:14">
      <c r="A47" s="3"/>
      <c r="B47" s="15"/>
      <c r="C47" s="15"/>
      <c r="D47" s="22" t="s">
        <v>7</v>
      </c>
      <c r="E47" s="312">
        <v>4</v>
      </c>
      <c r="F47" s="323">
        <v>0</v>
      </c>
      <c r="G47" s="318">
        <v>0</v>
      </c>
      <c r="H47" s="155">
        <f t="shared" si="4"/>
        <v>0</v>
      </c>
      <c r="I47" s="321">
        <v>0</v>
      </c>
      <c r="J47" s="155">
        <f t="shared" si="1"/>
        <v>0</v>
      </c>
      <c r="K47" s="316">
        <v>0</v>
      </c>
      <c r="L47" s="319">
        <v>0</v>
      </c>
      <c r="M47" s="157">
        <f t="shared" si="7"/>
        <v>0</v>
      </c>
      <c r="N47" s="316">
        <v>0</v>
      </c>
    </row>
    <row r="48" spans="1:14">
      <c r="A48" s="3"/>
      <c r="B48" s="15"/>
      <c r="C48" s="15" t="s">
        <v>1</v>
      </c>
      <c r="D48" s="22" t="s">
        <v>1</v>
      </c>
      <c r="E48" s="312">
        <v>3</v>
      </c>
      <c r="F48" s="323">
        <v>0</v>
      </c>
      <c r="G48" s="318">
        <v>0</v>
      </c>
      <c r="H48" s="155">
        <f t="shared" si="4"/>
        <v>0</v>
      </c>
      <c r="I48" s="321">
        <v>0</v>
      </c>
      <c r="J48" s="155">
        <f t="shared" si="1"/>
        <v>0</v>
      </c>
      <c r="K48" s="316">
        <v>0</v>
      </c>
      <c r="L48" s="319">
        <v>0</v>
      </c>
      <c r="M48" s="157">
        <f t="shared" si="7"/>
        <v>0</v>
      </c>
      <c r="N48" s="316">
        <v>0</v>
      </c>
    </row>
    <row r="49" spans="1:14">
      <c r="A49" s="3"/>
      <c r="B49" s="15"/>
      <c r="C49" s="15"/>
      <c r="D49" s="22" t="s">
        <v>3</v>
      </c>
      <c r="E49" s="312">
        <v>2</v>
      </c>
      <c r="F49" s="323">
        <v>0</v>
      </c>
      <c r="G49" s="318">
        <v>0</v>
      </c>
      <c r="H49" s="155">
        <f t="shared" si="4"/>
        <v>0</v>
      </c>
      <c r="I49" s="321">
        <v>0</v>
      </c>
      <c r="J49" s="155">
        <f t="shared" si="1"/>
        <v>0</v>
      </c>
      <c r="K49" s="316">
        <v>0</v>
      </c>
      <c r="L49" s="319">
        <v>0</v>
      </c>
      <c r="M49" s="157">
        <f t="shared" si="7"/>
        <v>0</v>
      </c>
      <c r="N49" s="316">
        <v>0</v>
      </c>
    </row>
    <row r="50" spans="1:14">
      <c r="A50" s="3"/>
      <c r="B50" s="90"/>
      <c r="C50" s="22"/>
      <c r="D50" s="90"/>
      <c r="E50" s="168">
        <v>1</v>
      </c>
      <c r="F50" s="323">
        <v>0</v>
      </c>
      <c r="G50" s="318">
        <v>0</v>
      </c>
      <c r="H50" s="162">
        <f t="shared" si="4"/>
        <v>0</v>
      </c>
      <c r="I50" s="321">
        <v>2</v>
      </c>
      <c r="J50" s="162">
        <f t="shared" si="1"/>
        <v>2</v>
      </c>
      <c r="K50" s="316">
        <v>0</v>
      </c>
      <c r="L50" s="319">
        <v>0</v>
      </c>
      <c r="M50" s="164">
        <f t="shared" si="7"/>
        <v>0</v>
      </c>
      <c r="N50" s="316">
        <v>0</v>
      </c>
    </row>
    <row r="51" spans="1:14" ht="12.75" customHeight="1">
      <c r="B51" s="343" t="s">
        <v>20</v>
      </c>
      <c r="C51" s="343"/>
      <c r="D51" s="343"/>
      <c r="E51" s="343"/>
      <c r="F51" s="155">
        <f t="shared" ref="F51:N51" si="8">SUM(F38:F50)</f>
        <v>0</v>
      </c>
      <c r="G51" s="155">
        <f t="shared" si="8"/>
        <v>0</v>
      </c>
      <c r="H51" s="155">
        <f t="shared" si="8"/>
        <v>0</v>
      </c>
      <c r="I51" s="155">
        <f t="shared" si="8"/>
        <v>2</v>
      </c>
      <c r="J51" s="155">
        <f t="shared" si="8"/>
        <v>2</v>
      </c>
      <c r="K51" s="155">
        <f t="shared" si="8"/>
        <v>0</v>
      </c>
      <c r="L51" s="155">
        <f t="shared" si="8"/>
        <v>0</v>
      </c>
      <c r="M51" s="155">
        <f t="shared" si="8"/>
        <v>0</v>
      </c>
      <c r="N51" s="155">
        <f t="shared" si="8"/>
        <v>0</v>
      </c>
    </row>
    <row r="52" spans="1:14">
      <c r="B52" s="340" t="s">
        <v>37</v>
      </c>
      <c r="C52" s="341"/>
      <c r="D52" s="341"/>
      <c r="E52" s="342"/>
      <c r="F52" s="155">
        <v>0</v>
      </c>
      <c r="G52" s="155">
        <v>0</v>
      </c>
      <c r="H52" s="162">
        <f t="shared" si="4"/>
        <v>0</v>
      </c>
      <c r="I52" s="155">
        <v>0</v>
      </c>
      <c r="J52" s="162">
        <f t="shared" si="1"/>
        <v>0</v>
      </c>
      <c r="K52" s="155">
        <v>2</v>
      </c>
      <c r="L52" s="155">
        <v>10</v>
      </c>
      <c r="M52" s="164">
        <f t="shared" si="7"/>
        <v>12</v>
      </c>
      <c r="N52" s="155">
        <v>13</v>
      </c>
    </row>
    <row r="53" spans="1:14" ht="12.75" customHeight="1">
      <c r="B53" s="339" t="s">
        <v>40</v>
      </c>
      <c r="C53" s="339"/>
      <c r="D53" s="339"/>
      <c r="E53" s="339"/>
      <c r="F53" s="324">
        <f t="shared" ref="F53:N53" si="9">+F23+F37+F51+F52</f>
        <v>1640</v>
      </c>
      <c r="G53" s="324">
        <f t="shared" si="9"/>
        <v>468</v>
      </c>
      <c r="H53" s="324">
        <f t="shared" si="9"/>
        <v>2108</v>
      </c>
      <c r="I53" s="324">
        <f t="shared" si="9"/>
        <v>61</v>
      </c>
      <c r="J53" s="324">
        <f t="shared" si="9"/>
        <v>2169</v>
      </c>
      <c r="K53" s="324">
        <f t="shared" si="9"/>
        <v>760</v>
      </c>
      <c r="L53" s="324">
        <f t="shared" si="9"/>
        <v>156</v>
      </c>
      <c r="M53" s="324">
        <f t="shared" si="9"/>
        <v>916</v>
      </c>
      <c r="N53" s="324">
        <f t="shared" si="9"/>
        <v>208</v>
      </c>
    </row>
    <row r="54" spans="1:14"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</row>
    <row r="55" spans="1:14">
      <c r="B55" s="6" t="s">
        <v>38</v>
      </c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</row>
  </sheetData>
  <mergeCells count="16">
    <mergeCell ref="B5:N5"/>
    <mergeCell ref="B7:E9"/>
    <mergeCell ref="F7:J7"/>
    <mergeCell ref="K7:N7"/>
    <mergeCell ref="B53:E53"/>
    <mergeCell ref="F8:H8"/>
    <mergeCell ref="I8:I9"/>
    <mergeCell ref="J8:J9"/>
    <mergeCell ref="K8:K9"/>
    <mergeCell ref="N8:N9"/>
    <mergeCell ref="B23:E23"/>
    <mergeCell ref="B37:E37"/>
    <mergeCell ref="B51:E51"/>
    <mergeCell ref="B52:E52"/>
    <mergeCell ref="L8:L9"/>
    <mergeCell ref="M8:M9"/>
  </mergeCells>
  <pageMargins left="0.511811024" right="0.511811024" top="0.78740157499999996" bottom="0.78740157499999996" header="0.31496062000000002" footer="0.31496062000000002"/>
  <ignoredErrors>
    <ignoredError sqref="H23:O52" formula="1"/>
  </ignoredError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workbookViewId="0"/>
  </sheetViews>
  <sheetFormatPr defaultRowHeight="12.75"/>
  <cols>
    <col min="1" max="1" width="1.7109375" customWidth="1"/>
    <col min="2" max="2" width="4.42578125" customWidth="1"/>
    <col min="3" max="4" width="4.140625" customWidth="1"/>
    <col min="5" max="5" width="6.28515625" customWidth="1"/>
    <col min="6" max="10" width="10.7109375" customWidth="1"/>
    <col min="11" max="11" width="11.42578125" bestFit="1" customWidth="1"/>
    <col min="12" max="13" width="10.7109375" customWidth="1"/>
    <col min="14" max="14" width="11.42578125" customWidth="1"/>
  </cols>
  <sheetData>
    <row r="1" spans="1:14">
      <c r="B1" s="27" t="s">
        <v>32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</row>
    <row r="2" spans="1:14">
      <c r="B2" s="27" t="s">
        <v>34</v>
      </c>
      <c r="C2" s="28"/>
      <c r="D2" s="421" t="s">
        <v>81</v>
      </c>
      <c r="E2" s="421"/>
      <c r="F2" s="421"/>
      <c r="G2" s="421"/>
      <c r="H2" s="421"/>
      <c r="I2" s="421"/>
      <c r="J2" s="421"/>
      <c r="K2" s="28"/>
      <c r="L2" s="28"/>
      <c r="M2" s="28"/>
      <c r="N2" s="28"/>
    </row>
    <row r="3" spans="1:14">
      <c r="B3" s="27" t="s">
        <v>33</v>
      </c>
      <c r="C3" s="28"/>
      <c r="D3" s="421" t="s">
        <v>82</v>
      </c>
      <c r="E3" s="421"/>
      <c r="F3" s="421"/>
      <c r="G3" s="421"/>
      <c r="H3" s="421"/>
      <c r="I3" s="421"/>
      <c r="J3" s="421"/>
      <c r="K3" s="28"/>
      <c r="L3" s="28"/>
      <c r="M3" s="28"/>
      <c r="N3" s="28"/>
    </row>
    <row r="4" spans="1:14">
      <c r="B4" s="374" t="s">
        <v>36</v>
      </c>
      <c r="C4" s="374"/>
      <c r="D4" s="374"/>
      <c r="E4" s="374"/>
      <c r="F4" s="242">
        <v>42124</v>
      </c>
      <c r="G4" s="28"/>
      <c r="H4" s="28"/>
      <c r="I4" s="28"/>
      <c r="J4" s="28"/>
      <c r="K4" s="28"/>
      <c r="L4" s="28"/>
      <c r="M4" s="28"/>
      <c r="N4" s="28"/>
    </row>
    <row r="5" spans="1:14">
      <c r="B5" s="376" t="s">
        <v>44</v>
      </c>
      <c r="C5" s="376"/>
      <c r="D5" s="376"/>
      <c r="E5" s="376"/>
      <c r="F5" s="376"/>
      <c r="G5" s="376"/>
      <c r="H5" s="376"/>
      <c r="I5" s="376"/>
      <c r="J5" s="376"/>
      <c r="K5" s="376"/>
      <c r="L5" s="376"/>
      <c r="M5" s="376"/>
      <c r="N5" s="376"/>
    </row>
    <row r="6" spans="1:14">
      <c r="B6" s="29" t="s">
        <v>39</v>
      </c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</row>
    <row r="7" spans="1:14" ht="12.75" customHeight="1">
      <c r="B7" s="420" t="s">
        <v>41</v>
      </c>
      <c r="C7" s="420"/>
      <c r="D7" s="420"/>
      <c r="E7" s="420"/>
      <c r="F7" s="420" t="s">
        <v>35</v>
      </c>
      <c r="G7" s="420"/>
      <c r="H7" s="420"/>
      <c r="I7" s="420"/>
      <c r="J7" s="420"/>
      <c r="K7" s="420" t="s">
        <v>28</v>
      </c>
      <c r="L7" s="420"/>
      <c r="M7" s="420"/>
      <c r="N7" s="420"/>
    </row>
    <row r="8" spans="1:14" ht="12.75" customHeight="1">
      <c r="B8" s="420"/>
      <c r="C8" s="420"/>
      <c r="D8" s="420"/>
      <c r="E8" s="420"/>
      <c r="F8" s="420" t="s">
        <v>13</v>
      </c>
      <c r="G8" s="420"/>
      <c r="H8" s="420"/>
      <c r="I8" s="420" t="s">
        <v>14</v>
      </c>
      <c r="J8" s="420" t="s">
        <v>15</v>
      </c>
      <c r="K8" s="420" t="s">
        <v>30</v>
      </c>
      <c r="L8" s="420" t="s">
        <v>31</v>
      </c>
      <c r="M8" s="420" t="s">
        <v>15</v>
      </c>
      <c r="N8" s="420" t="s">
        <v>29</v>
      </c>
    </row>
    <row r="9" spans="1:14" ht="24">
      <c r="B9" s="420"/>
      <c r="C9" s="420"/>
      <c r="D9" s="420"/>
      <c r="E9" s="420"/>
      <c r="F9" s="243" t="s">
        <v>16</v>
      </c>
      <c r="G9" s="243" t="s">
        <v>17</v>
      </c>
      <c r="H9" s="243" t="s">
        <v>23</v>
      </c>
      <c r="I9" s="420"/>
      <c r="J9" s="420"/>
      <c r="K9" s="420"/>
      <c r="L9" s="420"/>
      <c r="M9" s="420"/>
      <c r="N9" s="420"/>
    </row>
    <row r="10" spans="1:14">
      <c r="A10" s="3"/>
      <c r="B10" s="244"/>
      <c r="C10" s="245"/>
      <c r="D10" s="135"/>
      <c r="E10" s="246">
        <v>13</v>
      </c>
      <c r="F10" s="201">
        <v>142</v>
      </c>
      <c r="G10" s="201"/>
      <c r="H10" s="247">
        <f t="shared" ref="H10:H22" si="0">F10+G10</f>
        <v>142</v>
      </c>
      <c r="I10" s="69"/>
      <c r="J10" s="247">
        <f t="shared" ref="J10:J22" si="1">H10+I10</f>
        <v>142</v>
      </c>
      <c r="K10" s="204">
        <v>64</v>
      </c>
      <c r="L10" s="204">
        <v>3</v>
      </c>
      <c r="M10" s="248">
        <f t="shared" ref="M10:M22" si="2">K10+L10</f>
        <v>67</v>
      </c>
      <c r="N10" s="70">
        <v>3</v>
      </c>
    </row>
    <row r="11" spans="1:14">
      <c r="A11" s="3"/>
      <c r="B11" s="139" t="s">
        <v>1</v>
      </c>
      <c r="C11" s="249" t="s">
        <v>0</v>
      </c>
      <c r="D11" s="135"/>
      <c r="E11" s="246">
        <v>12</v>
      </c>
      <c r="F11" s="201">
        <v>5</v>
      </c>
      <c r="G11" s="201"/>
      <c r="H11" s="247">
        <f t="shared" si="0"/>
        <v>5</v>
      </c>
      <c r="I11" s="69"/>
      <c r="J11" s="247">
        <f t="shared" si="1"/>
        <v>5</v>
      </c>
      <c r="K11" s="204">
        <v>1</v>
      </c>
      <c r="L11" s="204"/>
      <c r="M11" s="248">
        <f t="shared" si="2"/>
        <v>1</v>
      </c>
      <c r="N11" s="70"/>
    </row>
    <row r="12" spans="1:14">
      <c r="A12" s="3"/>
      <c r="B12" s="139" t="s">
        <v>2</v>
      </c>
      <c r="C12" s="250"/>
      <c r="D12" s="142" t="s">
        <v>6</v>
      </c>
      <c r="E12" s="246">
        <v>11</v>
      </c>
      <c r="F12" s="201">
        <v>18</v>
      </c>
      <c r="G12" s="201"/>
      <c r="H12" s="247">
        <f t="shared" si="0"/>
        <v>18</v>
      </c>
      <c r="I12" s="69"/>
      <c r="J12" s="247">
        <f t="shared" si="1"/>
        <v>18</v>
      </c>
      <c r="K12" s="204">
        <v>1</v>
      </c>
      <c r="L12" s="204"/>
      <c r="M12" s="248">
        <f t="shared" si="2"/>
        <v>1</v>
      </c>
      <c r="N12" s="70"/>
    </row>
    <row r="13" spans="1:14">
      <c r="A13" s="3"/>
      <c r="B13" s="139" t="s">
        <v>1</v>
      </c>
      <c r="C13" s="249"/>
      <c r="D13" s="142" t="s">
        <v>10</v>
      </c>
      <c r="E13" s="246">
        <v>10</v>
      </c>
      <c r="F13" s="201">
        <v>11</v>
      </c>
      <c r="G13" s="201"/>
      <c r="H13" s="247">
        <f t="shared" si="0"/>
        <v>11</v>
      </c>
      <c r="I13" s="69"/>
      <c r="J13" s="247">
        <f t="shared" si="1"/>
        <v>11</v>
      </c>
      <c r="K13" s="204"/>
      <c r="L13" s="204"/>
      <c r="M13" s="248">
        <f t="shared" si="2"/>
        <v>0</v>
      </c>
      <c r="N13" s="70"/>
    </row>
    <row r="14" spans="1:14">
      <c r="A14" s="3"/>
      <c r="B14" s="139" t="s">
        <v>3</v>
      </c>
      <c r="C14" s="249"/>
      <c r="D14" s="142" t="s">
        <v>25</v>
      </c>
      <c r="E14" s="246">
        <v>9</v>
      </c>
      <c r="F14" s="201">
        <v>3</v>
      </c>
      <c r="G14" s="201"/>
      <c r="H14" s="247">
        <f t="shared" si="0"/>
        <v>3</v>
      </c>
      <c r="I14" s="69"/>
      <c r="J14" s="247">
        <f t="shared" si="1"/>
        <v>3</v>
      </c>
      <c r="K14" s="204"/>
      <c r="L14" s="204"/>
      <c r="M14" s="248">
        <f t="shared" si="2"/>
        <v>0</v>
      </c>
      <c r="N14" s="70"/>
    </row>
    <row r="15" spans="1:14">
      <c r="A15" s="3"/>
      <c r="B15" s="139" t="s">
        <v>4</v>
      </c>
      <c r="C15" s="249" t="s">
        <v>5</v>
      </c>
      <c r="D15" s="142" t="s">
        <v>22</v>
      </c>
      <c r="E15" s="246">
        <v>8</v>
      </c>
      <c r="F15" s="201">
        <v>3</v>
      </c>
      <c r="G15" s="201"/>
      <c r="H15" s="247">
        <f t="shared" si="0"/>
        <v>3</v>
      </c>
      <c r="I15" s="69"/>
      <c r="J15" s="247">
        <f t="shared" si="1"/>
        <v>3</v>
      </c>
      <c r="K15" s="204">
        <v>1</v>
      </c>
      <c r="L15" s="204"/>
      <c r="M15" s="248">
        <f t="shared" si="2"/>
        <v>1</v>
      </c>
      <c r="N15" s="70"/>
    </row>
    <row r="16" spans="1:14">
      <c r="A16" s="3"/>
      <c r="B16" s="139" t="s">
        <v>6</v>
      </c>
      <c r="C16" s="249"/>
      <c r="D16" s="142" t="s">
        <v>12</v>
      </c>
      <c r="E16" s="246">
        <v>7</v>
      </c>
      <c r="F16" s="201">
        <v>50</v>
      </c>
      <c r="G16" s="201"/>
      <c r="H16" s="247">
        <f t="shared" si="0"/>
        <v>50</v>
      </c>
      <c r="I16" s="69"/>
      <c r="J16" s="247">
        <f t="shared" si="1"/>
        <v>50</v>
      </c>
      <c r="K16" s="204"/>
      <c r="L16" s="204"/>
      <c r="M16" s="248">
        <f t="shared" si="2"/>
        <v>0</v>
      </c>
      <c r="N16" s="70"/>
    </row>
    <row r="17" spans="1:14">
      <c r="A17" s="3"/>
      <c r="B17" s="139" t="s">
        <v>7</v>
      </c>
      <c r="C17" s="250"/>
      <c r="D17" s="142" t="s">
        <v>4</v>
      </c>
      <c r="E17" s="246">
        <v>6</v>
      </c>
      <c r="F17" s="201">
        <v>64</v>
      </c>
      <c r="G17" s="201"/>
      <c r="H17" s="247">
        <f t="shared" si="0"/>
        <v>64</v>
      </c>
      <c r="I17" s="69"/>
      <c r="J17" s="247">
        <f t="shared" si="1"/>
        <v>64</v>
      </c>
      <c r="K17" s="204">
        <v>1</v>
      </c>
      <c r="L17" s="204"/>
      <c r="M17" s="248">
        <f t="shared" si="2"/>
        <v>1</v>
      </c>
      <c r="N17" s="70"/>
    </row>
    <row r="18" spans="1:14">
      <c r="A18" s="3"/>
      <c r="B18" s="139" t="s">
        <v>1</v>
      </c>
      <c r="C18" s="249"/>
      <c r="D18" s="142" t="s">
        <v>9</v>
      </c>
      <c r="E18" s="246">
        <v>5</v>
      </c>
      <c r="F18" s="201">
        <v>47</v>
      </c>
      <c r="G18" s="201"/>
      <c r="H18" s="247">
        <f t="shared" si="0"/>
        <v>47</v>
      </c>
      <c r="I18" s="69"/>
      <c r="J18" s="247">
        <f t="shared" si="1"/>
        <v>47</v>
      </c>
      <c r="K18" s="204"/>
      <c r="L18" s="204"/>
      <c r="M18" s="248">
        <f t="shared" si="2"/>
        <v>0</v>
      </c>
      <c r="N18" s="70"/>
    </row>
    <row r="19" spans="1:14">
      <c r="A19" s="3"/>
      <c r="B19" s="139"/>
      <c r="C19" s="249"/>
      <c r="D19" s="142" t="s">
        <v>12</v>
      </c>
      <c r="E19" s="246">
        <v>4</v>
      </c>
      <c r="F19" s="201">
        <v>167</v>
      </c>
      <c r="G19" s="201"/>
      <c r="H19" s="247">
        <f t="shared" si="0"/>
        <v>167</v>
      </c>
      <c r="I19" s="69"/>
      <c r="J19" s="247">
        <f t="shared" si="1"/>
        <v>167</v>
      </c>
      <c r="K19" s="204"/>
      <c r="L19" s="204"/>
      <c r="M19" s="248">
        <f t="shared" si="2"/>
        <v>0</v>
      </c>
      <c r="N19" s="70"/>
    </row>
    <row r="20" spans="1:14">
      <c r="A20" s="3"/>
      <c r="B20" s="139"/>
      <c r="C20" s="249" t="s">
        <v>1</v>
      </c>
      <c r="D20" s="135"/>
      <c r="E20" s="246">
        <v>3</v>
      </c>
      <c r="F20" s="201">
        <v>6</v>
      </c>
      <c r="G20" s="201">
        <v>13</v>
      </c>
      <c r="H20" s="247">
        <f t="shared" si="0"/>
        <v>19</v>
      </c>
      <c r="I20" s="69"/>
      <c r="J20" s="247">
        <f t="shared" si="1"/>
        <v>19</v>
      </c>
      <c r="K20" s="204"/>
      <c r="L20" s="204"/>
      <c r="M20" s="248">
        <f t="shared" si="2"/>
        <v>0</v>
      </c>
      <c r="N20" s="70"/>
    </row>
    <row r="21" spans="1:14">
      <c r="A21" s="3"/>
      <c r="B21" s="139"/>
      <c r="C21" s="249"/>
      <c r="D21" s="135"/>
      <c r="E21" s="246">
        <v>2</v>
      </c>
      <c r="F21" s="201">
        <v>18</v>
      </c>
      <c r="G21" s="201"/>
      <c r="H21" s="247">
        <f t="shared" si="0"/>
        <v>18</v>
      </c>
      <c r="I21" s="69"/>
      <c r="J21" s="247">
        <f t="shared" si="1"/>
        <v>18</v>
      </c>
      <c r="K21" s="204"/>
      <c r="L21" s="204"/>
      <c r="M21" s="248">
        <f t="shared" si="2"/>
        <v>0</v>
      </c>
      <c r="N21" s="70"/>
    </row>
    <row r="22" spans="1:14">
      <c r="A22" s="3"/>
      <c r="B22" s="251"/>
      <c r="C22" s="250"/>
      <c r="D22" s="135"/>
      <c r="E22" s="244">
        <v>1</v>
      </c>
      <c r="F22" s="201">
        <v>161</v>
      </c>
      <c r="G22" s="201"/>
      <c r="H22" s="247">
        <f t="shared" si="0"/>
        <v>161</v>
      </c>
      <c r="I22" s="69">
        <v>7</v>
      </c>
      <c r="J22" s="247">
        <f t="shared" si="1"/>
        <v>168</v>
      </c>
      <c r="K22" s="204"/>
      <c r="L22" s="204"/>
      <c r="M22" s="248">
        <f t="shared" si="2"/>
        <v>0</v>
      </c>
      <c r="N22" s="70"/>
    </row>
    <row r="23" spans="1:14" ht="12.75" customHeight="1">
      <c r="A23" s="3"/>
      <c r="B23" s="422" t="s">
        <v>18</v>
      </c>
      <c r="C23" s="422"/>
      <c r="D23" s="422"/>
      <c r="E23" s="422"/>
      <c r="F23" s="247">
        <f t="shared" ref="F23:N23" si="3">SUM(F10:F22)</f>
        <v>695</v>
      </c>
      <c r="G23" s="247">
        <f t="shared" si="3"/>
        <v>13</v>
      </c>
      <c r="H23" s="137">
        <f t="shared" si="3"/>
        <v>708</v>
      </c>
      <c r="I23" s="137">
        <f t="shared" si="3"/>
        <v>7</v>
      </c>
      <c r="J23" s="137">
        <f t="shared" si="3"/>
        <v>715</v>
      </c>
      <c r="K23" s="137">
        <f t="shared" si="3"/>
        <v>68</v>
      </c>
      <c r="L23" s="137">
        <f t="shared" si="3"/>
        <v>3</v>
      </c>
      <c r="M23" s="137">
        <f t="shared" si="3"/>
        <v>71</v>
      </c>
      <c r="N23" s="137">
        <f t="shared" si="3"/>
        <v>3</v>
      </c>
    </row>
    <row r="24" spans="1:14">
      <c r="A24" s="3"/>
      <c r="B24" s="139"/>
      <c r="C24" s="139"/>
      <c r="D24" s="145"/>
      <c r="E24" s="251">
        <v>13</v>
      </c>
      <c r="F24" s="201">
        <v>260</v>
      </c>
      <c r="G24" s="201"/>
      <c r="H24" s="137">
        <f t="shared" ref="H24:H36" si="4">F24+G24</f>
        <v>260</v>
      </c>
      <c r="I24" s="60"/>
      <c r="J24" s="137">
        <f t="shared" ref="J24:J36" si="5">H24+I24</f>
        <v>260</v>
      </c>
      <c r="K24" s="459">
        <v>57</v>
      </c>
      <c r="L24" s="459">
        <v>7</v>
      </c>
      <c r="M24" s="146">
        <f t="shared" ref="M24:M36" si="6">K24+L24</f>
        <v>64</v>
      </c>
      <c r="N24" s="459">
        <v>9</v>
      </c>
    </row>
    <row r="25" spans="1:14">
      <c r="A25" s="3"/>
      <c r="B25" s="139"/>
      <c r="C25" s="139" t="s">
        <v>0</v>
      </c>
      <c r="D25" s="145"/>
      <c r="E25" s="246">
        <v>12</v>
      </c>
      <c r="F25" s="201">
        <v>8</v>
      </c>
      <c r="G25" s="201"/>
      <c r="H25" s="137">
        <f t="shared" si="4"/>
        <v>8</v>
      </c>
      <c r="I25" s="60"/>
      <c r="J25" s="137">
        <f t="shared" si="5"/>
        <v>8</v>
      </c>
      <c r="K25" s="459">
        <v>1</v>
      </c>
      <c r="L25" s="459">
        <v>1</v>
      </c>
      <c r="M25" s="146">
        <f t="shared" si="6"/>
        <v>2</v>
      </c>
      <c r="N25" s="459">
        <v>1</v>
      </c>
    </row>
    <row r="26" spans="1:14">
      <c r="A26" s="3"/>
      <c r="B26" s="139" t="s">
        <v>7</v>
      </c>
      <c r="C26" s="251"/>
      <c r="D26" s="145"/>
      <c r="E26" s="246">
        <v>11</v>
      </c>
      <c r="F26" s="201">
        <v>23</v>
      </c>
      <c r="G26" s="201"/>
      <c r="H26" s="137">
        <f t="shared" si="4"/>
        <v>23</v>
      </c>
      <c r="I26" s="60"/>
      <c r="J26" s="137">
        <f t="shared" si="5"/>
        <v>23</v>
      </c>
      <c r="K26" s="459"/>
      <c r="L26" s="459"/>
      <c r="M26" s="146">
        <f t="shared" si="6"/>
        <v>0</v>
      </c>
      <c r="N26" s="459"/>
    </row>
    <row r="27" spans="1:14">
      <c r="A27" s="3"/>
      <c r="B27" s="139" t="s">
        <v>8</v>
      </c>
      <c r="C27" s="139"/>
      <c r="D27" s="145" t="s">
        <v>26</v>
      </c>
      <c r="E27" s="246">
        <v>10</v>
      </c>
      <c r="F27" s="201">
        <v>22</v>
      </c>
      <c r="G27" s="201"/>
      <c r="H27" s="137">
        <f t="shared" si="4"/>
        <v>22</v>
      </c>
      <c r="I27" s="60"/>
      <c r="J27" s="137">
        <f t="shared" si="5"/>
        <v>22</v>
      </c>
      <c r="K27" s="459">
        <v>1</v>
      </c>
      <c r="L27" s="459"/>
      <c r="M27" s="146">
        <f t="shared" si="6"/>
        <v>1</v>
      </c>
      <c r="N27" s="459"/>
    </row>
    <row r="28" spans="1:14">
      <c r="A28" s="3"/>
      <c r="B28" s="139" t="s">
        <v>0</v>
      </c>
      <c r="C28" s="139"/>
      <c r="D28" s="145" t="s">
        <v>8</v>
      </c>
      <c r="E28" s="246">
        <v>9</v>
      </c>
      <c r="F28" s="201">
        <v>9</v>
      </c>
      <c r="G28" s="201"/>
      <c r="H28" s="137">
        <f t="shared" si="4"/>
        <v>9</v>
      </c>
      <c r="I28" s="60"/>
      <c r="J28" s="137">
        <f t="shared" si="5"/>
        <v>9</v>
      </c>
      <c r="K28" s="459">
        <v>1</v>
      </c>
      <c r="L28" s="459"/>
      <c r="M28" s="146">
        <f t="shared" si="6"/>
        <v>1</v>
      </c>
      <c r="N28" s="459"/>
    </row>
    <row r="29" spans="1:14">
      <c r="A29" s="3"/>
      <c r="B29" s="139" t="s">
        <v>2</v>
      </c>
      <c r="C29" s="139" t="s">
        <v>5</v>
      </c>
      <c r="D29" s="145" t="s">
        <v>27</v>
      </c>
      <c r="E29" s="246">
        <v>8</v>
      </c>
      <c r="F29" s="201">
        <v>7</v>
      </c>
      <c r="G29" s="201"/>
      <c r="H29" s="137">
        <f t="shared" si="4"/>
        <v>7</v>
      </c>
      <c r="I29" s="60"/>
      <c r="J29" s="137">
        <f t="shared" si="5"/>
        <v>7</v>
      </c>
      <c r="K29" s="459"/>
      <c r="L29" s="459">
        <v>1</v>
      </c>
      <c r="M29" s="146">
        <f t="shared" si="6"/>
        <v>1</v>
      </c>
      <c r="N29" s="459">
        <v>1</v>
      </c>
    </row>
    <row r="30" spans="1:14">
      <c r="A30" s="3"/>
      <c r="B30" s="139" t="s">
        <v>4</v>
      </c>
      <c r="C30" s="139"/>
      <c r="D30" s="145" t="s">
        <v>4</v>
      </c>
      <c r="E30" s="246">
        <v>7</v>
      </c>
      <c r="F30" s="201">
        <v>22</v>
      </c>
      <c r="G30" s="201"/>
      <c r="H30" s="137">
        <f t="shared" si="4"/>
        <v>22</v>
      </c>
      <c r="I30" s="60"/>
      <c r="J30" s="137">
        <f t="shared" si="5"/>
        <v>22</v>
      </c>
      <c r="K30" s="459"/>
      <c r="L30" s="459">
        <v>1</v>
      </c>
      <c r="M30" s="146">
        <f t="shared" si="6"/>
        <v>1</v>
      </c>
      <c r="N30" s="459">
        <v>3</v>
      </c>
    </row>
    <row r="31" spans="1:14">
      <c r="A31" s="3"/>
      <c r="B31" s="139" t="s">
        <v>0</v>
      </c>
      <c r="C31" s="139"/>
      <c r="D31" s="145" t="s">
        <v>9</v>
      </c>
      <c r="E31" s="246">
        <v>6</v>
      </c>
      <c r="F31" s="201">
        <v>48</v>
      </c>
      <c r="G31" s="201"/>
      <c r="H31" s="137">
        <f t="shared" si="4"/>
        <v>48</v>
      </c>
      <c r="I31" s="60"/>
      <c r="J31" s="137">
        <f t="shared" si="5"/>
        <v>48</v>
      </c>
      <c r="K31" s="459"/>
      <c r="L31" s="459"/>
      <c r="M31" s="146">
        <f t="shared" si="6"/>
        <v>0</v>
      </c>
      <c r="N31" s="459">
        <v>3</v>
      </c>
    </row>
    <row r="32" spans="1:14">
      <c r="A32" s="3"/>
      <c r="B32" s="139" t="s">
        <v>9</v>
      </c>
      <c r="C32" s="244"/>
      <c r="D32" s="145"/>
      <c r="E32" s="246">
        <v>5</v>
      </c>
      <c r="F32" s="201">
        <v>27</v>
      </c>
      <c r="G32" s="201"/>
      <c r="H32" s="137">
        <f t="shared" si="4"/>
        <v>27</v>
      </c>
      <c r="I32" s="60"/>
      <c r="J32" s="137">
        <f t="shared" si="5"/>
        <v>27</v>
      </c>
      <c r="K32" s="459"/>
      <c r="L32" s="459"/>
      <c r="M32" s="146">
        <f t="shared" si="6"/>
        <v>0</v>
      </c>
      <c r="N32" s="459"/>
    </row>
    <row r="33" spans="1:14">
      <c r="A33" s="3"/>
      <c r="B33" s="139"/>
      <c r="C33" s="139"/>
      <c r="D33" s="145"/>
      <c r="E33" s="246">
        <v>4</v>
      </c>
      <c r="F33" s="201">
        <v>68</v>
      </c>
      <c r="G33" s="201"/>
      <c r="H33" s="137">
        <f t="shared" si="4"/>
        <v>68</v>
      </c>
      <c r="I33" s="60"/>
      <c r="J33" s="137">
        <f t="shared" si="5"/>
        <v>68</v>
      </c>
      <c r="K33" s="459">
        <v>1</v>
      </c>
      <c r="L33" s="459"/>
      <c r="M33" s="146">
        <f t="shared" si="6"/>
        <v>1</v>
      </c>
      <c r="N33" s="459"/>
    </row>
    <row r="34" spans="1:14">
      <c r="A34" s="3"/>
      <c r="B34" s="139"/>
      <c r="C34" s="139" t="s">
        <v>1</v>
      </c>
      <c r="D34" s="145"/>
      <c r="E34" s="246">
        <v>3</v>
      </c>
      <c r="F34" s="201">
        <v>12</v>
      </c>
      <c r="G34" s="201">
        <v>10</v>
      </c>
      <c r="H34" s="137">
        <f t="shared" si="4"/>
        <v>22</v>
      </c>
      <c r="I34" s="60"/>
      <c r="J34" s="137">
        <f t="shared" si="5"/>
        <v>22</v>
      </c>
      <c r="K34" s="459"/>
      <c r="L34" s="459"/>
      <c r="M34" s="146">
        <f t="shared" si="6"/>
        <v>0</v>
      </c>
      <c r="N34" s="459"/>
    </row>
    <row r="35" spans="1:14">
      <c r="A35" s="3"/>
      <c r="B35" s="139"/>
      <c r="C35" s="139"/>
      <c r="D35" s="145"/>
      <c r="E35" s="246">
        <v>2</v>
      </c>
      <c r="F35" s="201">
        <v>24</v>
      </c>
      <c r="G35" s="201"/>
      <c r="H35" s="137">
        <f t="shared" si="4"/>
        <v>24</v>
      </c>
      <c r="I35" s="60"/>
      <c r="J35" s="137">
        <f t="shared" si="5"/>
        <v>24</v>
      </c>
      <c r="K35" s="459"/>
      <c r="L35" s="459"/>
      <c r="M35" s="146">
        <f t="shared" si="6"/>
        <v>0</v>
      </c>
      <c r="N35" s="459"/>
    </row>
    <row r="36" spans="1:14">
      <c r="A36" s="3"/>
      <c r="B36" s="251"/>
      <c r="C36" s="251"/>
      <c r="D36" s="145"/>
      <c r="E36" s="244">
        <v>1</v>
      </c>
      <c r="F36" s="201">
        <v>76</v>
      </c>
      <c r="G36" s="201"/>
      <c r="H36" s="137">
        <f t="shared" si="4"/>
        <v>76</v>
      </c>
      <c r="I36" s="60">
        <v>8</v>
      </c>
      <c r="J36" s="137">
        <f t="shared" si="5"/>
        <v>84</v>
      </c>
      <c r="K36" s="459"/>
      <c r="L36" s="459">
        <v>1</v>
      </c>
      <c r="M36" s="146">
        <f t="shared" si="6"/>
        <v>1</v>
      </c>
      <c r="N36" s="459">
        <v>2</v>
      </c>
    </row>
    <row r="37" spans="1:14" ht="12.75" customHeight="1">
      <c r="A37" s="3"/>
      <c r="B37" s="423" t="s">
        <v>19</v>
      </c>
      <c r="C37" s="423"/>
      <c r="D37" s="423"/>
      <c r="E37" s="423"/>
      <c r="F37" s="252">
        <f t="shared" ref="F37:N37" si="7">SUM(F24:F36)</f>
        <v>606</v>
      </c>
      <c r="G37" s="247">
        <f t="shared" si="7"/>
        <v>10</v>
      </c>
      <c r="H37" s="137">
        <f t="shared" si="7"/>
        <v>616</v>
      </c>
      <c r="I37" s="137">
        <f t="shared" si="7"/>
        <v>8</v>
      </c>
      <c r="J37" s="137">
        <f t="shared" si="7"/>
        <v>624</v>
      </c>
      <c r="K37" s="137">
        <f t="shared" si="7"/>
        <v>61</v>
      </c>
      <c r="L37" s="137">
        <f t="shared" si="7"/>
        <v>11</v>
      </c>
      <c r="M37" s="137">
        <f t="shared" si="7"/>
        <v>72</v>
      </c>
      <c r="N37" s="137">
        <f t="shared" si="7"/>
        <v>19</v>
      </c>
    </row>
    <row r="38" spans="1:14">
      <c r="A38" s="3"/>
      <c r="B38" s="244"/>
      <c r="C38" s="244"/>
      <c r="D38" s="253"/>
      <c r="E38" s="246">
        <v>13</v>
      </c>
      <c r="F38" s="69">
        <v>3</v>
      </c>
      <c r="G38" s="69"/>
      <c r="H38" s="137">
        <f t="shared" ref="H38:H50" si="8">F38+G38</f>
        <v>3</v>
      </c>
      <c r="I38" s="60"/>
      <c r="J38" s="137">
        <f t="shared" ref="J38:J50" si="9">H38+I38</f>
        <v>3</v>
      </c>
      <c r="K38" s="61"/>
      <c r="L38" s="61">
        <v>2</v>
      </c>
      <c r="M38" s="146">
        <f t="shared" ref="M38:M50" si="10">K38+L38</f>
        <v>2</v>
      </c>
      <c r="N38" s="61">
        <v>2</v>
      </c>
    </row>
    <row r="39" spans="1:14">
      <c r="A39" s="3"/>
      <c r="B39" s="139" t="s">
        <v>1</v>
      </c>
      <c r="C39" s="139" t="s">
        <v>0</v>
      </c>
      <c r="D39" s="145" t="s">
        <v>21</v>
      </c>
      <c r="E39" s="246">
        <v>12</v>
      </c>
      <c r="F39" s="69"/>
      <c r="G39" s="69"/>
      <c r="H39" s="137">
        <f t="shared" si="8"/>
        <v>0</v>
      </c>
      <c r="I39" s="60"/>
      <c r="J39" s="137">
        <f t="shared" si="9"/>
        <v>0</v>
      </c>
      <c r="K39" s="61"/>
      <c r="L39" s="61"/>
      <c r="M39" s="146">
        <f t="shared" si="10"/>
        <v>0</v>
      </c>
      <c r="N39" s="61"/>
    </row>
    <row r="40" spans="1:14">
      <c r="A40" s="3"/>
      <c r="B40" s="139" t="s">
        <v>10</v>
      </c>
      <c r="C40" s="139"/>
      <c r="D40" s="145" t="s">
        <v>10</v>
      </c>
      <c r="E40" s="246">
        <v>11</v>
      </c>
      <c r="F40" s="69"/>
      <c r="G40" s="69"/>
      <c r="H40" s="137">
        <f t="shared" si="8"/>
        <v>0</v>
      </c>
      <c r="I40" s="60"/>
      <c r="J40" s="137">
        <f t="shared" si="9"/>
        <v>0</v>
      </c>
      <c r="K40" s="61"/>
      <c r="L40" s="61"/>
      <c r="M40" s="146">
        <f t="shared" si="10"/>
        <v>0</v>
      </c>
      <c r="N40" s="61"/>
    </row>
    <row r="41" spans="1:14">
      <c r="A41" s="3"/>
      <c r="B41" s="139" t="s">
        <v>11</v>
      </c>
      <c r="C41" s="244"/>
      <c r="D41" s="145" t="s">
        <v>2</v>
      </c>
      <c r="E41" s="246">
        <v>10</v>
      </c>
      <c r="F41" s="69"/>
      <c r="G41" s="69"/>
      <c r="H41" s="137">
        <f t="shared" si="8"/>
        <v>0</v>
      </c>
      <c r="I41" s="60"/>
      <c r="J41" s="137">
        <f t="shared" si="9"/>
        <v>0</v>
      </c>
      <c r="K41" s="61"/>
      <c r="L41" s="61"/>
      <c r="M41" s="146">
        <f t="shared" si="10"/>
        <v>0</v>
      </c>
      <c r="N41" s="61"/>
    </row>
    <row r="42" spans="1:14">
      <c r="A42" s="3"/>
      <c r="B42" s="139" t="s">
        <v>4</v>
      </c>
      <c r="C42" s="139"/>
      <c r="D42" s="145" t="s">
        <v>27</v>
      </c>
      <c r="E42" s="246">
        <v>9</v>
      </c>
      <c r="F42" s="69"/>
      <c r="G42" s="69"/>
      <c r="H42" s="137">
        <f t="shared" si="8"/>
        <v>0</v>
      </c>
      <c r="I42" s="60"/>
      <c r="J42" s="137">
        <f t="shared" si="9"/>
        <v>0</v>
      </c>
      <c r="K42" s="61"/>
      <c r="L42" s="61"/>
      <c r="M42" s="146">
        <f t="shared" si="10"/>
        <v>0</v>
      </c>
      <c r="N42" s="61"/>
    </row>
    <row r="43" spans="1:14">
      <c r="A43" s="3"/>
      <c r="B43" s="139" t="s">
        <v>3</v>
      </c>
      <c r="C43" s="139" t="s">
        <v>5</v>
      </c>
      <c r="D43" s="145" t="s">
        <v>1</v>
      </c>
      <c r="E43" s="246">
        <v>8</v>
      </c>
      <c r="F43" s="69"/>
      <c r="G43" s="69"/>
      <c r="H43" s="137">
        <f t="shared" si="8"/>
        <v>0</v>
      </c>
      <c r="I43" s="60"/>
      <c r="J43" s="137">
        <f t="shared" si="9"/>
        <v>0</v>
      </c>
      <c r="K43" s="61"/>
      <c r="L43" s="61"/>
      <c r="M43" s="146">
        <f t="shared" si="10"/>
        <v>0</v>
      </c>
      <c r="N43" s="61"/>
    </row>
    <row r="44" spans="1:14">
      <c r="A44" s="3"/>
      <c r="B44" s="139" t="s">
        <v>4</v>
      </c>
      <c r="C44" s="139"/>
      <c r="D44" s="145" t="s">
        <v>26</v>
      </c>
      <c r="E44" s="246">
        <v>7</v>
      </c>
      <c r="F44" s="69"/>
      <c r="G44" s="69"/>
      <c r="H44" s="137">
        <f t="shared" si="8"/>
        <v>0</v>
      </c>
      <c r="I44" s="60"/>
      <c r="J44" s="137">
        <f t="shared" si="9"/>
        <v>0</v>
      </c>
      <c r="K44" s="61"/>
      <c r="L44" s="61"/>
      <c r="M44" s="146">
        <f t="shared" si="10"/>
        <v>0</v>
      </c>
      <c r="N44" s="61"/>
    </row>
    <row r="45" spans="1:14">
      <c r="A45" s="3"/>
      <c r="B45" s="139" t="s">
        <v>1</v>
      </c>
      <c r="C45" s="139"/>
      <c r="D45" s="145" t="s">
        <v>22</v>
      </c>
      <c r="E45" s="246">
        <v>6</v>
      </c>
      <c r="F45" s="69"/>
      <c r="G45" s="69"/>
      <c r="H45" s="137">
        <f t="shared" si="8"/>
        <v>0</v>
      </c>
      <c r="I45" s="60"/>
      <c r="J45" s="137">
        <f t="shared" si="9"/>
        <v>0</v>
      </c>
      <c r="K45" s="61"/>
      <c r="L45" s="61"/>
      <c r="M45" s="146">
        <f t="shared" si="10"/>
        <v>0</v>
      </c>
      <c r="N45" s="61"/>
    </row>
    <row r="46" spans="1:14">
      <c r="A46" s="3"/>
      <c r="B46" s="139" t="s">
        <v>12</v>
      </c>
      <c r="C46" s="244"/>
      <c r="D46" s="145" t="s">
        <v>2</v>
      </c>
      <c r="E46" s="246">
        <v>5</v>
      </c>
      <c r="F46" s="69"/>
      <c r="G46" s="69"/>
      <c r="H46" s="137">
        <f t="shared" si="8"/>
        <v>0</v>
      </c>
      <c r="I46" s="60"/>
      <c r="J46" s="137">
        <f t="shared" si="9"/>
        <v>0</v>
      </c>
      <c r="K46" s="61"/>
      <c r="L46" s="61"/>
      <c r="M46" s="146">
        <f t="shared" si="10"/>
        <v>0</v>
      </c>
      <c r="N46" s="61"/>
    </row>
    <row r="47" spans="1:14">
      <c r="A47" s="3"/>
      <c r="B47" s="139"/>
      <c r="C47" s="139"/>
      <c r="D47" s="145" t="s">
        <v>7</v>
      </c>
      <c r="E47" s="246">
        <v>4</v>
      </c>
      <c r="F47" s="69"/>
      <c r="G47" s="69"/>
      <c r="H47" s="137">
        <f t="shared" si="8"/>
        <v>0</v>
      </c>
      <c r="I47" s="60"/>
      <c r="J47" s="137">
        <f t="shared" si="9"/>
        <v>0</v>
      </c>
      <c r="K47" s="61"/>
      <c r="L47" s="61"/>
      <c r="M47" s="146">
        <f t="shared" si="10"/>
        <v>0</v>
      </c>
      <c r="N47" s="61"/>
    </row>
    <row r="48" spans="1:14">
      <c r="A48" s="3"/>
      <c r="B48" s="139"/>
      <c r="C48" s="139" t="s">
        <v>1</v>
      </c>
      <c r="D48" s="145" t="s">
        <v>1</v>
      </c>
      <c r="E48" s="246">
        <v>3</v>
      </c>
      <c r="F48" s="69"/>
      <c r="G48" s="69"/>
      <c r="H48" s="137">
        <f t="shared" si="8"/>
        <v>0</v>
      </c>
      <c r="I48" s="60"/>
      <c r="J48" s="137">
        <f t="shared" si="9"/>
        <v>0</v>
      </c>
      <c r="K48" s="61"/>
      <c r="L48" s="61"/>
      <c r="M48" s="146">
        <f t="shared" si="10"/>
        <v>0</v>
      </c>
      <c r="N48" s="61"/>
    </row>
    <row r="49" spans="1:14">
      <c r="A49" s="3"/>
      <c r="B49" s="139"/>
      <c r="C49" s="139"/>
      <c r="D49" s="145" t="s">
        <v>3</v>
      </c>
      <c r="E49" s="246">
        <v>2</v>
      </c>
      <c r="F49" s="69"/>
      <c r="G49" s="69"/>
      <c r="H49" s="137">
        <f t="shared" si="8"/>
        <v>0</v>
      </c>
      <c r="I49" s="60"/>
      <c r="J49" s="137">
        <f t="shared" si="9"/>
        <v>0</v>
      </c>
      <c r="K49" s="61"/>
      <c r="L49" s="61"/>
      <c r="M49" s="146">
        <f t="shared" si="10"/>
        <v>0</v>
      </c>
      <c r="N49" s="61"/>
    </row>
    <row r="50" spans="1:14">
      <c r="A50" s="3"/>
      <c r="B50" s="251"/>
      <c r="C50" s="145"/>
      <c r="D50" s="251"/>
      <c r="E50" s="244">
        <v>1</v>
      </c>
      <c r="F50" s="73"/>
      <c r="G50" s="73"/>
      <c r="H50" s="137">
        <f t="shared" si="8"/>
        <v>0</v>
      </c>
      <c r="I50" s="60">
        <v>2</v>
      </c>
      <c r="J50" s="137">
        <f t="shared" si="9"/>
        <v>2</v>
      </c>
      <c r="K50" s="61"/>
      <c r="L50" s="61"/>
      <c r="M50" s="146">
        <f t="shared" si="10"/>
        <v>0</v>
      </c>
      <c r="N50" s="61"/>
    </row>
    <row r="51" spans="1:14" ht="12.75" customHeight="1">
      <c r="B51" s="422" t="s">
        <v>20</v>
      </c>
      <c r="C51" s="422"/>
      <c r="D51" s="422"/>
      <c r="E51" s="422"/>
      <c r="F51" s="247">
        <f t="shared" ref="F51:N51" si="11">SUM(F38:F50)</f>
        <v>3</v>
      </c>
      <c r="G51" s="247">
        <f t="shared" si="11"/>
        <v>0</v>
      </c>
      <c r="H51" s="137">
        <f t="shared" si="11"/>
        <v>3</v>
      </c>
      <c r="I51" s="137">
        <f t="shared" si="11"/>
        <v>2</v>
      </c>
      <c r="J51" s="137">
        <f t="shared" si="11"/>
        <v>5</v>
      </c>
      <c r="K51" s="137">
        <f t="shared" si="11"/>
        <v>0</v>
      </c>
      <c r="L51" s="137">
        <f t="shared" si="11"/>
        <v>2</v>
      </c>
      <c r="M51" s="137">
        <f t="shared" si="11"/>
        <v>2</v>
      </c>
      <c r="N51" s="137">
        <f t="shared" si="11"/>
        <v>2</v>
      </c>
    </row>
    <row r="52" spans="1:14">
      <c r="B52" s="422" t="s">
        <v>37</v>
      </c>
      <c r="C52" s="422"/>
      <c r="D52" s="422"/>
      <c r="E52" s="422"/>
      <c r="F52" s="69"/>
      <c r="G52" s="69"/>
      <c r="H52" s="60"/>
      <c r="I52" s="60"/>
      <c r="J52" s="60"/>
      <c r="K52" s="60"/>
      <c r="L52" s="60"/>
      <c r="M52" s="60">
        <f>SUM(K52:L52)</f>
        <v>0</v>
      </c>
      <c r="N52" s="60"/>
    </row>
    <row r="53" spans="1:14" ht="12.75" customHeight="1">
      <c r="B53" s="424" t="s">
        <v>40</v>
      </c>
      <c r="C53" s="424"/>
      <c r="D53" s="424"/>
      <c r="E53" s="424"/>
      <c r="F53" s="254">
        <f t="shared" ref="F53:N53" si="12">+F23+F37+F51+F52</f>
        <v>1304</v>
      </c>
      <c r="G53" s="254">
        <f t="shared" si="12"/>
        <v>23</v>
      </c>
      <c r="H53" s="149">
        <f t="shared" si="12"/>
        <v>1327</v>
      </c>
      <c r="I53" s="149">
        <f t="shared" si="12"/>
        <v>17</v>
      </c>
      <c r="J53" s="149">
        <f t="shared" si="12"/>
        <v>1344</v>
      </c>
      <c r="K53" s="149">
        <f t="shared" si="12"/>
        <v>129</v>
      </c>
      <c r="L53" s="149">
        <f t="shared" si="12"/>
        <v>16</v>
      </c>
      <c r="M53" s="149">
        <f t="shared" si="12"/>
        <v>145</v>
      </c>
      <c r="N53" s="149">
        <f t="shared" si="12"/>
        <v>24</v>
      </c>
    </row>
    <row r="54" spans="1:14"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</row>
    <row r="55" spans="1:14">
      <c r="B55" s="6" t="s">
        <v>38</v>
      </c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</row>
  </sheetData>
  <protectedRanges>
    <protectedRange sqref="F10:G22 I10:I22 K10:L22 N10:N22 F24:G36 I24:I36 K24:L36 N24:N36 F38:G50 I38:I50 K38:L50 N38:N50 F52:N52" name="dados a serem preenchidos pelos TRTs"/>
    <protectedRange sqref="D2:J3 F4" name="Cabecalho"/>
  </protectedRanges>
  <mergeCells count="19">
    <mergeCell ref="B23:E23"/>
    <mergeCell ref="B37:E37"/>
    <mergeCell ref="B51:E51"/>
    <mergeCell ref="B52:E52"/>
    <mergeCell ref="B53:E53"/>
    <mergeCell ref="B7:E9"/>
    <mergeCell ref="D2:J2"/>
    <mergeCell ref="D3:J3"/>
    <mergeCell ref="B4:E4"/>
    <mergeCell ref="B5:N5"/>
    <mergeCell ref="F7:J7"/>
    <mergeCell ref="K7:N7"/>
    <mergeCell ref="F8:H8"/>
    <mergeCell ref="I8:I9"/>
    <mergeCell ref="J8:J9"/>
    <mergeCell ref="K8:K9"/>
    <mergeCell ref="L8:L9"/>
    <mergeCell ref="M8:M9"/>
    <mergeCell ref="N8:N9"/>
  </mergeCells>
  <pageMargins left="0.511811024" right="0.511811024" top="0.78740157499999996" bottom="0.78740157499999996" header="0.31496062000000002" footer="0.31496062000000002"/>
  <ignoredErrors>
    <ignoredError sqref="H23:N53" formula="1"/>
  </ignoredError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workbookViewId="0"/>
  </sheetViews>
  <sheetFormatPr defaultRowHeight="12.75"/>
  <cols>
    <col min="1" max="1" width="1.7109375" customWidth="1"/>
    <col min="2" max="2" width="4.42578125" customWidth="1"/>
    <col min="3" max="4" width="4.140625" customWidth="1"/>
    <col min="5" max="5" width="6.28515625" customWidth="1"/>
    <col min="6" max="10" width="10.7109375" customWidth="1"/>
    <col min="11" max="11" width="11.42578125" bestFit="1" customWidth="1"/>
    <col min="12" max="13" width="10.7109375" customWidth="1"/>
    <col min="14" max="14" width="11.42578125" customWidth="1"/>
  </cols>
  <sheetData>
    <row r="1" spans="1:14">
      <c r="B1" s="5" t="s">
        <v>32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spans="1:14">
      <c r="B2" s="5" t="s">
        <v>34</v>
      </c>
      <c r="C2" s="6"/>
      <c r="D2" s="380" t="s">
        <v>83</v>
      </c>
      <c r="E2" s="380"/>
      <c r="F2" s="380"/>
      <c r="G2" s="380"/>
      <c r="H2" s="380"/>
      <c r="I2" s="380"/>
      <c r="J2" s="380"/>
      <c r="K2" s="6"/>
      <c r="L2" s="6"/>
      <c r="M2" s="6"/>
      <c r="N2" s="6"/>
    </row>
    <row r="3" spans="1:14">
      <c r="B3" s="5" t="s">
        <v>33</v>
      </c>
      <c r="C3" s="6"/>
      <c r="D3" s="380" t="s">
        <v>80</v>
      </c>
      <c r="E3" s="380"/>
      <c r="F3" s="380"/>
      <c r="G3" s="380"/>
      <c r="H3" s="380"/>
      <c r="I3" s="380"/>
      <c r="J3" s="380"/>
      <c r="K3" s="6"/>
      <c r="L3" s="6"/>
      <c r="M3" s="6"/>
      <c r="N3" s="6"/>
    </row>
    <row r="4" spans="1:14">
      <c r="B4" s="366" t="s">
        <v>36</v>
      </c>
      <c r="C4" s="366"/>
      <c r="D4" s="366"/>
      <c r="E4" s="366"/>
      <c r="F4" s="150">
        <v>42490</v>
      </c>
      <c r="G4" s="6"/>
      <c r="H4" s="6"/>
      <c r="I4" s="6"/>
      <c r="J4" s="6"/>
      <c r="K4" s="6"/>
      <c r="L4" s="6"/>
      <c r="M4" s="6"/>
      <c r="N4" s="6"/>
    </row>
    <row r="5" spans="1:14">
      <c r="B5" s="337" t="s">
        <v>24</v>
      </c>
      <c r="C5" s="337"/>
      <c r="D5" s="337"/>
      <c r="E5" s="337"/>
      <c r="F5" s="337"/>
      <c r="G5" s="337"/>
      <c r="H5" s="337"/>
      <c r="I5" s="337"/>
      <c r="J5" s="337"/>
      <c r="K5" s="337"/>
      <c r="L5" s="337"/>
      <c r="M5" s="337"/>
      <c r="N5" s="337"/>
    </row>
    <row r="6" spans="1:14">
      <c r="B6" s="8" t="s">
        <v>39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12.75" customHeight="1">
      <c r="B7" s="415" t="s">
        <v>41</v>
      </c>
      <c r="C7" s="415"/>
      <c r="D7" s="415"/>
      <c r="E7" s="415"/>
      <c r="F7" s="415" t="s">
        <v>35</v>
      </c>
      <c r="G7" s="415"/>
      <c r="H7" s="415"/>
      <c r="I7" s="415"/>
      <c r="J7" s="415"/>
      <c r="K7" s="415" t="s">
        <v>28</v>
      </c>
      <c r="L7" s="415"/>
      <c r="M7" s="415"/>
      <c r="N7" s="415"/>
    </row>
    <row r="8" spans="1:14" ht="12.75" customHeight="1">
      <c r="B8" s="415"/>
      <c r="C8" s="415"/>
      <c r="D8" s="415"/>
      <c r="E8" s="415"/>
      <c r="F8" s="415" t="s">
        <v>13</v>
      </c>
      <c r="G8" s="415"/>
      <c r="H8" s="415"/>
      <c r="I8" s="415" t="s">
        <v>14</v>
      </c>
      <c r="J8" s="415" t="s">
        <v>15</v>
      </c>
      <c r="K8" s="415" t="s">
        <v>30</v>
      </c>
      <c r="L8" s="415" t="s">
        <v>31</v>
      </c>
      <c r="M8" s="415" t="s">
        <v>15</v>
      </c>
      <c r="N8" s="415" t="s">
        <v>29</v>
      </c>
    </row>
    <row r="9" spans="1:14" ht="24">
      <c r="B9" s="415"/>
      <c r="C9" s="415"/>
      <c r="D9" s="415"/>
      <c r="E9" s="415"/>
      <c r="F9" s="83" t="s">
        <v>16</v>
      </c>
      <c r="G9" s="83" t="s">
        <v>17</v>
      </c>
      <c r="H9" s="83" t="s">
        <v>23</v>
      </c>
      <c r="I9" s="415"/>
      <c r="J9" s="415"/>
      <c r="K9" s="415"/>
      <c r="L9" s="415"/>
      <c r="M9" s="415"/>
      <c r="N9" s="415"/>
    </row>
    <row r="10" spans="1:14">
      <c r="A10" s="3"/>
      <c r="B10" s="40"/>
      <c r="C10" s="41"/>
      <c r="D10" s="42"/>
      <c r="E10" s="84">
        <v>13</v>
      </c>
      <c r="F10" s="12">
        <v>89</v>
      </c>
      <c r="G10" s="12">
        <v>0</v>
      </c>
      <c r="H10" s="233">
        <f>F10+G10</f>
        <v>89</v>
      </c>
      <c r="I10" s="12">
        <v>0</v>
      </c>
      <c r="J10" s="233">
        <f>H10+I10</f>
        <v>89</v>
      </c>
      <c r="K10" s="13">
        <v>16</v>
      </c>
      <c r="L10" s="13">
        <v>3</v>
      </c>
      <c r="M10" s="234">
        <f>K10+L10</f>
        <v>19</v>
      </c>
      <c r="N10" s="13">
        <v>3</v>
      </c>
    </row>
    <row r="11" spans="1:14">
      <c r="A11" s="3"/>
      <c r="B11" s="43" t="s">
        <v>1</v>
      </c>
      <c r="C11" s="44" t="s">
        <v>0</v>
      </c>
      <c r="D11" s="42"/>
      <c r="E11" s="84">
        <v>12</v>
      </c>
      <c r="F11" s="12">
        <v>5</v>
      </c>
      <c r="G11" s="12">
        <v>0</v>
      </c>
      <c r="H11" s="233">
        <f t="shared" ref="H11:H22" si="0">F11+G11</f>
        <v>5</v>
      </c>
      <c r="I11" s="12">
        <v>0</v>
      </c>
      <c r="J11" s="233">
        <f t="shared" ref="J11:J50" si="1">H11+I11</f>
        <v>5</v>
      </c>
      <c r="K11" s="13">
        <v>0</v>
      </c>
      <c r="L11" s="13">
        <v>0</v>
      </c>
      <c r="M11" s="234">
        <f t="shared" ref="M11:M22" si="2">K11+L11</f>
        <v>0</v>
      </c>
      <c r="N11" s="13">
        <v>0</v>
      </c>
    </row>
    <row r="12" spans="1:14">
      <c r="A12" s="3"/>
      <c r="B12" s="43" t="s">
        <v>2</v>
      </c>
      <c r="C12" s="45"/>
      <c r="D12" s="46" t="s">
        <v>6</v>
      </c>
      <c r="E12" s="84">
        <v>11</v>
      </c>
      <c r="F12" s="12">
        <v>15</v>
      </c>
      <c r="G12" s="12">
        <v>0</v>
      </c>
      <c r="H12" s="233">
        <f t="shared" si="0"/>
        <v>15</v>
      </c>
      <c r="I12" s="12">
        <v>0</v>
      </c>
      <c r="J12" s="233">
        <f t="shared" si="1"/>
        <v>15</v>
      </c>
      <c r="K12" s="13">
        <v>1</v>
      </c>
      <c r="L12" s="13">
        <v>0</v>
      </c>
      <c r="M12" s="234">
        <f t="shared" si="2"/>
        <v>1</v>
      </c>
      <c r="N12" s="13">
        <v>0</v>
      </c>
    </row>
    <row r="13" spans="1:14">
      <c r="A13" s="3"/>
      <c r="B13" s="43" t="s">
        <v>1</v>
      </c>
      <c r="C13" s="44"/>
      <c r="D13" s="46" t="s">
        <v>10</v>
      </c>
      <c r="E13" s="84">
        <v>10</v>
      </c>
      <c r="F13" s="12">
        <v>8</v>
      </c>
      <c r="G13" s="12">
        <v>0</v>
      </c>
      <c r="H13" s="233">
        <f t="shared" si="0"/>
        <v>8</v>
      </c>
      <c r="I13" s="12">
        <v>0</v>
      </c>
      <c r="J13" s="233">
        <f t="shared" si="1"/>
        <v>8</v>
      </c>
      <c r="K13" s="13">
        <v>0</v>
      </c>
      <c r="L13" s="13">
        <v>0</v>
      </c>
      <c r="M13" s="234">
        <f t="shared" si="2"/>
        <v>0</v>
      </c>
      <c r="N13" s="13">
        <v>0</v>
      </c>
    </row>
    <row r="14" spans="1:14">
      <c r="A14" s="3"/>
      <c r="B14" s="43" t="s">
        <v>3</v>
      </c>
      <c r="C14" s="44"/>
      <c r="D14" s="46" t="s">
        <v>25</v>
      </c>
      <c r="E14" s="84">
        <v>9</v>
      </c>
      <c r="F14" s="12">
        <v>2</v>
      </c>
      <c r="G14" s="12">
        <v>0</v>
      </c>
      <c r="H14" s="233">
        <f t="shared" si="0"/>
        <v>2</v>
      </c>
      <c r="I14" s="12">
        <v>0</v>
      </c>
      <c r="J14" s="233">
        <f t="shared" si="1"/>
        <v>2</v>
      </c>
      <c r="K14" s="13">
        <v>0</v>
      </c>
      <c r="L14" s="13">
        <v>0</v>
      </c>
      <c r="M14" s="234">
        <f t="shared" si="2"/>
        <v>0</v>
      </c>
      <c r="N14" s="13">
        <v>0</v>
      </c>
    </row>
    <row r="15" spans="1:14">
      <c r="A15" s="3"/>
      <c r="B15" s="43" t="s">
        <v>4</v>
      </c>
      <c r="C15" s="44" t="s">
        <v>5</v>
      </c>
      <c r="D15" s="46" t="s">
        <v>22</v>
      </c>
      <c r="E15" s="84">
        <v>8</v>
      </c>
      <c r="F15" s="12">
        <v>5</v>
      </c>
      <c r="G15" s="12">
        <v>0</v>
      </c>
      <c r="H15" s="233">
        <f t="shared" si="0"/>
        <v>5</v>
      </c>
      <c r="I15" s="12">
        <v>0</v>
      </c>
      <c r="J15" s="233">
        <f t="shared" si="1"/>
        <v>5</v>
      </c>
      <c r="K15" s="13">
        <v>0</v>
      </c>
      <c r="L15" s="13">
        <v>0</v>
      </c>
      <c r="M15" s="234">
        <f t="shared" si="2"/>
        <v>0</v>
      </c>
      <c r="N15" s="13">
        <v>0</v>
      </c>
    </row>
    <row r="16" spans="1:14">
      <c r="A16" s="3"/>
      <c r="B16" s="43" t="s">
        <v>6</v>
      </c>
      <c r="C16" s="44"/>
      <c r="D16" s="46" t="s">
        <v>12</v>
      </c>
      <c r="E16" s="84">
        <v>7</v>
      </c>
      <c r="F16" s="12">
        <v>8</v>
      </c>
      <c r="G16" s="12">
        <v>0</v>
      </c>
      <c r="H16" s="233">
        <f t="shared" si="0"/>
        <v>8</v>
      </c>
      <c r="I16" s="12">
        <v>0</v>
      </c>
      <c r="J16" s="233">
        <f t="shared" si="1"/>
        <v>8</v>
      </c>
      <c r="K16" s="13">
        <v>0</v>
      </c>
      <c r="L16" s="13">
        <v>0</v>
      </c>
      <c r="M16" s="234">
        <f t="shared" si="2"/>
        <v>0</v>
      </c>
      <c r="N16" s="13">
        <v>0</v>
      </c>
    </row>
    <row r="17" spans="1:14">
      <c r="A17" s="3"/>
      <c r="B17" s="43" t="s">
        <v>7</v>
      </c>
      <c r="C17" s="45"/>
      <c r="D17" s="46" t="s">
        <v>4</v>
      </c>
      <c r="E17" s="84">
        <v>6</v>
      </c>
      <c r="F17" s="12">
        <v>12</v>
      </c>
      <c r="G17" s="12">
        <v>0</v>
      </c>
      <c r="H17" s="233">
        <f t="shared" si="0"/>
        <v>12</v>
      </c>
      <c r="I17" s="12">
        <v>0</v>
      </c>
      <c r="J17" s="233">
        <f t="shared" si="1"/>
        <v>12</v>
      </c>
      <c r="K17" s="13">
        <v>0</v>
      </c>
      <c r="L17" s="13">
        <v>0</v>
      </c>
      <c r="M17" s="234">
        <f t="shared" si="2"/>
        <v>0</v>
      </c>
      <c r="N17" s="13">
        <v>0</v>
      </c>
    </row>
    <row r="18" spans="1:14">
      <c r="A18" s="3"/>
      <c r="B18" s="43" t="s">
        <v>1</v>
      </c>
      <c r="C18" s="44"/>
      <c r="D18" s="46" t="s">
        <v>9</v>
      </c>
      <c r="E18" s="84">
        <v>5</v>
      </c>
      <c r="F18" s="12">
        <v>15</v>
      </c>
      <c r="G18" s="12">
        <v>0</v>
      </c>
      <c r="H18" s="233">
        <f t="shared" si="0"/>
        <v>15</v>
      </c>
      <c r="I18" s="12">
        <v>0</v>
      </c>
      <c r="J18" s="233">
        <f t="shared" si="1"/>
        <v>15</v>
      </c>
      <c r="K18" s="13">
        <v>0</v>
      </c>
      <c r="L18" s="13">
        <v>0</v>
      </c>
      <c r="M18" s="234">
        <f t="shared" si="2"/>
        <v>0</v>
      </c>
      <c r="N18" s="13">
        <v>0</v>
      </c>
    </row>
    <row r="19" spans="1:14">
      <c r="A19" s="3"/>
      <c r="B19" s="43"/>
      <c r="C19" s="44"/>
      <c r="D19" s="46" t="s">
        <v>12</v>
      </c>
      <c r="E19" s="84">
        <v>4</v>
      </c>
      <c r="F19" s="12">
        <v>21</v>
      </c>
      <c r="G19" s="12">
        <v>0</v>
      </c>
      <c r="H19" s="233">
        <f t="shared" si="0"/>
        <v>21</v>
      </c>
      <c r="I19" s="12">
        <v>0</v>
      </c>
      <c r="J19" s="233">
        <f t="shared" si="1"/>
        <v>21</v>
      </c>
      <c r="K19" s="13">
        <v>0</v>
      </c>
      <c r="L19" s="13">
        <v>0</v>
      </c>
      <c r="M19" s="234">
        <f t="shared" si="2"/>
        <v>0</v>
      </c>
      <c r="N19" s="13">
        <v>0</v>
      </c>
    </row>
    <row r="20" spans="1:14">
      <c r="A20" s="3"/>
      <c r="B20" s="43"/>
      <c r="C20" s="44" t="s">
        <v>1</v>
      </c>
      <c r="D20" s="42"/>
      <c r="E20" s="84">
        <v>3</v>
      </c>
      <c r="F20" s="12">
        <v>0</v>
      </c>
      <c r="G20" s="12">
        <v>2</v>
      </c>
      <c r="H20" s="233">
        <f t="shared" si="0"/>
        <v>2</v>
      </c>
      <c r="I20" s="12">
        <v>0</v>
      </c>
      <c r="J20" s="233">
        <f t="shared" si="1"/>
        <v>2</v>
      </c>
      <c r="K20" s="13">
        <v>0</v>
      </c>
      <c r="L20" s="13">
        <v>0</v>
      </c>
      <c r="M20" s="234">
        <f t="shared" si="2"/>
        <v>0</v>
      </c>
      <c r="N20" s="13">
        <v>0</v>
      </c>
    </row>
    <row r="21" spans="1:14">
      <c r="A21" s="3"/>
      <c r="B21" s="43"/>
      <c r="C21" s="44"/>
      <c r="D21" s="42"/>
      <c r="E21" s="84">
        <v>2</v>
      </c>
      <c r="F21" s="12">
        <v>0</v>
      </c>
      <c r="G21" s="12">
        <v>8</v>
      </c>
      <c r="H21" s="233">
        <f t="shared" si="0"/>
        <v>8</v>
      </c>
      <c r="I21" s="12">
        <v>0</v>
      </c>
      <c r="J21" s="233">
        <f t="shared" si="1"/>
        <v>8</v>
      </c>
      <c r="K21" s="13">
        <v>0</v>
      </c>
      <c r="L21" s="13">
        <v>0</v>
      </c>
      <c r="M21" s="234">
        <f t="shared" si="2"/>
        <v>0</v>
      </c>
      <c r="N21" s="13">
        <v>0</v>
      </c>
    </row>
    <row r="22" spans="1:14">
      <c r="A22" s="3"/>
      <c r="B22" s="47"/>
      <c r="C22" s="45"/>
      <c r="D22" s="42"/>
      <c r="E22" s="40">
        <v>1</v>
      </c>
      <c r="F22" s="12">
        <v>0</v>
      </c>
      <c r="G22" s="12">
        <v>3</v>
      </c>
      <c r="H22" s="233">
        <f t="shared" si="0"/>
        <v>3</v>
      </c>
      <c r="I22" s="12">
        <v>2</v>
      </c>
      <c r="J22" s="233">
        <f t="shared" si="1"/>
        <v>5</v>
      </c>
      <c r="K22" s="13">
        <v>0</v>
      </c>
      <c r="L22" s="13">
        <v>0</v>
      </c>
      <c r="M22" s="234">
        <f t="shared" si="2"/>
        <v>0</v>
      </c>
      <c r="N22" s="13">
        <v>0</v>
      </c>
    </row>
    <row r="23" spans="1:14" ht="12.75" customHeight="1">
      <c r="A23" s="3"/>
      <c r="B23" s="416" t="s">
        <v>18</v>
      </c>
      <c r="C23" s="417"/>
      <c r="D23" s="417"/>
      <c r="E23" s="418"/>
      <c r="F23" s="233">
        <f t="shared" ref="F23:N23" si="3">SUM(F10:F22)</f>
        <v>180</v>
      </c>
      <c r="G23" s="233">
        <f t="shared" si="3"/>
        <v>13</v>
      </c>
      <c r="H23" s="156">
        <f t="shared" si="3"/>
        <v>193</v>
      </c>
      <c r="I23" s="156">
        <f t="shared" si="3"/>
        <v>2</v>
      </c>
      <c r="J23" s="156">
        <f t="shared" si="3"/>
        <v>195</v>
      </c>
      <c r="K23" s="156">
        <f t="shared" si="3"/>
        <v>17</v>
      </c>
      <c r="L23" s="156">
        <f t="shared" si="3"/>
        <v>3</v>
      </c>
      <c r="M23" s="156">
        <f t="shared" si="3"/>
        <v>20</v>
      </c>
      <c r="N23" s="156">
        <f t="shared" si="3"/>
        <v>3</v>
      </c>
    </row>
    <row r="24" spans="1:14">
      <c r="A24" s="3"/>
      <c r="B24" s="43"/>
      <c r="C24" s="43"/>
      <c r="D24" s="48"/>
      <c r="E24" s="47">
        <v>13</v>
      </c>
      <c r="F24" s="12">
        <v>206</v>
      </c>
      <c r="G24" s="12">
        <v>0</v>
      </c>
      <c r="H24" s="156">
        <f>F24+G24</f>
        <v>206</v>
      </c>
      <c r="I24" s="155">
        <v>0</v>
      </c>
      <c r="J24" s="156">
        <f t="shared" si="1"/>
        <v>206</v>
      </c>
      <c r="K24" s="157">
        <v>19</v>
      </c>
      <c r="L24" s="157">
        <v>10</v>
      </c>
      <c r="M24" s="161">
        <f>K24+L24</f>
        <v>29</v>
      </c>
      <c r="N24" s="157">
        <v>17</v>
      </c>
    </row>
    <row r="25" spans="1:14">
      <c r="A25" s="3"/>
      <c r="B25" s="43"/>
      <c r="C25" s="43" t="s">
        <v>0</v>
      </c>
      <c r="D25" s="48"/>
      <c r="E25" s="84">
        <v>12</v>
      </c>
      <c r="F25" s="12">
        <v>16</v>
      </c>
      <c r="G25" s="12">
        <v>0</v>
      </c>
      <c r="H25" s="156">
        <f t="shared" ref="H25:H50" si="4">F25+G25</f>
        <v>16</v>
      </c>
      <c r="I25" s="155">
        <v>0</v>
      </c>
      <c r="J25" s="156">
        <f t="shared" si="1"/>
        <v>16</v>
      </c>
      <c r="K25" s="157">
        <v>0</v>
      </c>
      <c r="L25" s="157">
        <v>0</v>
      </c>
      <c r="M25" s="161">
        <f t="shared" ref="M25:M36" si="5">K25+L25</f>
        <v>0</v>
      </c>
      <c r="N25" s="157">
        <v>0</v>
      </c>
    </row>
    <row r="26" spans="1:14">
      <c r="A26" s="3"/>
      <c r="B26" s="43" t="s">
        <v>7</v>
      </c>
      <c r="C26" s="47"/>
      <c r="D26" s="48"/>
      <c r="E26" s="84">
        <v>11</v>
      </c>
      <c r="F26" s="12">
        <v>21</v>
      </c>
      <c r="G26" s="12">
        <v>0</v>
      </c>
      <c r="H26" s="156">
        <f t="shared" si="4"/>
        <v>21</v>
      </c>
      <c r="I26" s="155">
        <v>0</v>
      </c>
      <c r="J26" s="156">
        <f t="shared" si="1"/>
        <v>21</v>
      </c>
      <c r="K26" s="157">
        <v>1</v>
      </c>
      <c r="L26" s="157">
        <v>0</v>
      </c>
      <c r="M26" s="161">
        <f t="shared" si="5"/>
        <v>1</v>
      </c>
      <c r="N26" s="157">
        <v>0</v>
      </c>
    </row>
    <row r="27" spans="1:14">
      <c r="A27" s="3"/>
      <c r="B27" s="43" t="s">
        <v>8</v>
      </c>
      <c r="C27" s="43"/>
      <c r="D27" s="48" t="s">
        <v>26</v>
      </c>
      <c r="E27" s="84">
        <v>10</v>
      </c>
      <c r="F27" s="12">
        <v>17</v>
      </c>
      <c r="G27" s="12">
        <v>0</v>
      </c>
      <c r="H27" s="156">
        <f t="shared" si="4"/>
        <v>17</v>
      </c>
      <c r="I27" s="155">
        <v>0</v>
      </c>
      <c r="J27" s="156">
        <f t="shared" si="1"/>
        <v>17</v>
      </c>
      <c r="K27" s="157">
        <v>0</v>
      </c>
      <c r="L27" s="157">
        <v>0</v>
      </c>
      <c r="M27" s="161">
        <f t="shared" si="5"/>
        <v>0</v>
      </c>
      <c r="N27" s="157">
        <v>0</v>
      </c>
    </row>
    <row r="28" spans="1:14">
      <c r="A28" s="3"/>
      <c r="B28" s="43" t="s">
        <v>0</v>
      </c>
      <c r="C28" s="43"/>
      <c r="D28" s="48" t="s">
        <v>8</v>
      </c>
      <c r="E28" s="84">
        <v>9</v>
      </c>
      <c r="F28" s="12">
        <v>5</v>
      </c>
      <c r="G28" s="12">
        <v>0</v>
      </c>
      <c r="H28" s="156">
        <f t="shared" si="4"/>
        <v>5</v>
      </c>
      <c r="I28" s="155">
        <v>0</v>
      </c>
      <c r="J28" s="156">
        <f t="shared" si="1"/>
        <v>5</v>
      </c>
      <c r="K28" s="157">
        <v>0</v>
      </c>
      <c r="L28" s="157">
        <v>0</v>
      </c>
      <c r="M28" s="161">
        <f t="shared" si="5"/>
        <v>0</v>
      </c>
      <c r="N28" s="157">
        <v>0</v>
      </c>
    </row>
    <row r="29" spans="1:14">
      <c r="A29" s="3"/>
      <c r="B29" s="43" t="s">
        <v>2</v>
      </c>
      <c r="C29" s="43" t="s">
        <v>5</v>
      </c>
      <c r="D29" s="48" t="s">
        <v>27</v>
      </c>
      <c r="E29" s="84">
        <v>8</v>
      </c>
      <c r="F29" s="12">
        <v>4</v>
      </c>
      <c r="G29" s="12">
        <v>0</v>
      </c>
      <c r="H29" s="156">
        <f t="shared" si="4"/>
        <v>4</v>
      </c>
      <c r="I29" s="155">
        <v>0</v>
      </c>
      <c r="J29" s="156">
        <f t="shared" si="1"/>
        <v>4</v>
      </c>
      <c r="K29" s="157">
        <v>0</v>
      </c>
      <c r="L29" s="157">
        <v>0</v>
      </c>
      <c r="M29" s="161">
        <f t="shared" si="5"/>
        <v>0</v>
      </c>
      <c r="N29" s="157">
        <v>0</v>
      </c>
    </row>
    <row r="30" spans="1:14">
      <c r="A30" s="3"/>
      <c r="B30" s="43" t="s">
        <v>4</v>
      </c>
      <c r="C30" s="43"/>
      <c r="D30" s="48" t="s">
        <v>4</v>
      </c>
      <c r="E30" s="84">
        <v>7</v>
      </c>
      <c r="F30" s="12">
        <v>4</v>
      </c>
      <c r="G30" s="12">
        <v>0</v>
      </c>
      <c r="H30" s="156">
        <f t="shared" si="4"/>
        <v>4</v>
      </c>
      <c r="I30" s="155">
        <v>0</v>
      </c>
      <c r="J30" s="156">
        <f t="shared" si="1"/>
        <v>4</v>
      </c>
      <c r="K30" s="157">
        <v>0</v>
      </c>
      <c r="L30" s="157">
        <v>0</v>
      </c>
      <c r="M30" s="161">
        <f t="shared" si="5"/>
        <v>0</v>
      </c>
      <c r="N30" s="157">
        <v>0</v>
      </c>
    </row>
    <row r="31" spans="1:14">
      <c r="A31" s="3"/>
      <c r="B31" s="43" t="s">
        <v>0</v>
      </c>
      <c r="C31" s="43"/>
      <c r="D31" s="48" t="s">
        <v>9</v>
      </c>
      <c r="E31" s="84">
        <v>6</v>
      </c>
      <c r="F31" s="12">
        <v>10</v>
      </c>
      <c r="G31" s="12">
        <v>0</v>
      </c>
      <c r="H31" s="156">
        <f t="shared" si="4"/>
        <v>10</v>
      </c>
      <c r="I31" s="155">
        <v>0</v>
      </c>
      <c r="J31" s="156">
        <f t="shared" si="1"/>
        <v>10</v>
      </c>
      <c r="K31" s="157">
        <v>0</v>
      </c>
      <c r="L31" s="157">
        <v>1</v>
      </c>
      <c r="M31" s="161">
        <f t="shared" si="5"/>
        <v>1</v>
      </c>
      <c r="N31" s="157">
        <v>1</v>
      </c>
    </row>
    <row r="32" spans="1:14">
      <c r="A32" s="3"/>
      <c r="B32" s="43" t="s">
        <v>9</v>
      </c>
      <c r="C32" s="40"/>
      <c r="D32" s="48"/>
      <c r="E32" s="84">
        <v>5</v>
      </c>
      <c r="F32" s="12">
        <v>16</v>
      </c>
      <c r="G32" s="12">
        <v>0</v>
      </c>
      <c r="H32" s="156">
        <f t="shared" si="4"/>
        <v>16</v>
      </c>
      <c r="I32" s="155">
        <v>0</v>
      </c>
      <c r="J32" s="156">
        <f t="shared" si="1"/>
        <v>16</v>
      </c>
      <c r="K32" s="157">
        <v>0</v>
      </c>
      <c r="L32" s="157">
        <v>0</v>
      </c>
      <c r="M32" s="161">
        <f t="shared" si="5"/>
        <v>0</v>
      </c>
      <c r="N32" s="157">
        <v>0</v>
      </c>
    </row>
    <row r="33" spans="1:14">
      <c r="A33" s="3"/>
      <c r="B33" s="43"/>
      <c r="C33" s="43"/>
      <c r="D33" s="48"/>
      <c r="E33" s="84">
        <v>4</v>
      </c>
      <c r="F33" s="12">
        <v>19</v>
      </c>
      <c r="G33" s="12">
        <v>0</v>
      </c>
      <c r="H33" s="156">
        <f t="shared" si="4"/>
        <v>19</v>
      </c>
      <c r="I33" s="155">
        <v>0</v>
      </c>
      <c r="J33" s="156">
        <f t="shared" si="1"/>
        <v>19</v>
      </c>
      <c r="K33" s="157">
        <v>0</v>
      </c>
      <c r="L33" s="157">
        <v>0</v>
      </c>
      <c r="M33" s="161">
        <f t="shared" si="5"/>
        <v>0</v>
      </c>
      <c r="N33" s="157">
        <v>0</v>
      </c>
    </row>
    <row r="34" spans="1:14">
      <c r="A34" s="3"/>
      <c r="B34" s="43"/>
      <c r="C34" s="43" t="s">
        <v>1</v>
      </c>
      <c r="D34" s="48"/>
      <c r="E34" s="84">
        <v>3</v>
      </c>
      <c r="F34" s="12">
        <v>0</v>
      </c>
      <c r="G34" s="12">
        <v>2</v>
      </c>
      <c r="H34" s="156">
        <f t="shared" si="4"/>
        <v>2</v>
      </c>
      <c r="I34" s="155">
        <v>0</v>
      </c>
      <c r="J34" s="156">
        <f t="shared" si="1"/>
        <v>2</v>
      </c>
      <c r="K34" s="157">
        <v>0</v>
      </c>
      <c r="L34" s="157">
        <v>0</v>
      </c>
      <c r="M34" s="161">
        <f t="shared" si="5"/>
        <v>0</v>
      </c>
      <c r="N34" s="157">
        <v>0</v>
      </c>
    </row>
    <row r="35" spans="1:14">
      <c r="A35" s="3"/>
      <c r="B35" s="43"/>
      <c r="C35" s="43"/>
      <c r="D35" s="48"/>
      <c r="E35" s="84">
        <v>2</v>
      </c>
      <c r="F35" s="12">
        <v>0</v>
      </c>
      <c r="G35" s="12">
        <v>12</v>
      </c>
      <c r="H35" s="156">
        <f t="shared" si="4"/>
        <v>12</v>
      </c>
      <c r="I35" s="155">
        <v>0</v>
      </c>
      <c r="J35" s="156">
        <f t="shared" si="1"/>
        <v>12</v>
      </c>
      <c r="K35" s="157">
        <v>0</v>
      </c>
      <c r="L35" s="157">
        <v>1</v>
      </c>
      <c r="M35" s="161">
        <f t="shared" si="5"/>
        <v>1</v>
      </c>
      <c r="N35" s="157">
        <v>2</v>
      </c>
    </row>
    <row r="36" spans="1:14">
      <c r="A36" s="3"/>
      <c r="B36" s="47"/>
      <c r="C36" s="47"/>
      <c r="D36" s="48"/>
      <c r="E36" s="40">
        <v>1</v>
      </c>
      <c r="F36" s="12">
        <v>0</v>
      </c>
      <c r="G36" s="12">
        <v>0</v>
      </c>
      <c r="H36" s="156">
        <f t="shared" si="4"/>
        <v>0</v>
      </c>
      <c r="I36" s="155">
        <v>1</v>
      </c>
      <c r="J36" s="156">
        <f t="shared" si="1"/>
        <v>1</v>
      </c>
      <c r="K36" s="157">
        <v>0</v>
      </c>
      <c r="L36" s="157">
        <v>0</v>
      </c>
      <c r="M36" s="161">
        <f t="shared" si="5"/>
        <v>0</v>
      </c>
      <c r="N36" s="157">
        <v>0</v>
      </c>
    </row>
    <row r="37" spans="1:14" ht="12.75" customHeight="1">
      <c r="A37" s="3"/>
      <c r="B37" s="416" t="s">
        <v>19</v>
      </c>
      <c r="C37" s="417"/>
      <c r="D37" s="417"/>
      <c r="E37" s="417"/>
      <c r="F37" s="235">
        <f t="shared" ref="F37:N37" si="6">SUM(F24:F36)</f>
        <v>318</v>
      </c>
      <c r="G37" s="233">
        <f t="shared" si="6"/>
        <v>14</v>
      </c>
      <c r="H37" s="156">
        <f t="shared" si="6"/>
        <v>332</v>
      </c>
      <c r="I37" s="156">
        <f t="shared" si="6"/>
        <v>1</v>
      </c>
      <c r="J37" s="156">
        <f t="shared" si="6"/>
        <v>333</v>
      </c>
      <c r="K37" s="156">
        <f t="shared" si="6"/>
        <v>20</v>
      </c>
      <c r="L37" s="156">
        <f t="shared" si="6"/>
        <v>12</v>
      </c>
      <c r="M37" s="156">
        <f t="shared" si="6"/>
        <v>32</v>
      </c>
      <c r="N37" s="156">
        <f t="shared" si="6"/>
        <v>20</v>
      </c>
    </row>
    <row r="38" spans="1:14">
      <c r="A38" s="3"/>
      <c r="B38" s="40"/>
      <c r="C38" s="40"/>
      <c r="D38" s="49"/>
      <c r="E38" s="84">
        <v>13</v>
      </c>
      <c r="F38" s="12">
        <v>1</v>
      </c>
      <c r="G38" s="12">
        <v>0</v>
      </c>
      <c r="H38" s="156">
        <f t="shared" si="4"/>
        <v>1</v>
      </c>
      <c r="I38" s="155">
        <v>0</v>
      </c>
      <c r="J38" s="156">
        <f t="shared" si="1"/>
        <v>1</v>
      </c>
      <c r="K38" s="157">
        <v>0</v>
      </c>
      <c r="L38" s="157">
        <v>1</v>
      </c>
      <c r="M38" s="161">
        <f>K38+L38</f>
        <v>1</v>
      </c>
      <c r="N38" s="157">
        <v>3</v>
      </c>
    </row>
    <row r="39" spans="1:14">
      <c r="A39" s="3"/>
      <c r="B39" s="43" t="s">
        <v>1</v>
      </c>
      <c r="C39" s="43" t="s">
        <v>0</v>
      </c>
      <c r="D39" s="48" t="s">
        <v>21</v>
      </c>
      <c r="E39" s="84">
        <v>12</v>
      </c>
      <c r="F39" s="12">
        <v>0</v>
      </c>
      <c r="G39" s="12">
        <v>0</v>
      </c>
      <c r="H39" s="156">
        <f t="shared" si="4"/>
        <v>0</v>
      </c>
      <c r="I39" s="155">
        <v>0</v>
      </c>
      <c r="J39" s="156">
        <f t="shared" si="1"/>
        <v>0</v>
      </c>
      <c r="K39" s="157">
        <v>0</v>
      </c>
      <c r="L39" s="157">
        <v>0</v>
      </c>
      <c r="M39" s="161">
        <f t="shared" ref="M39:M50" si="7">K39+L39</f>
        <v>0</v>
      </c>
      <c r="N39" s="157">
        <v>0</v>
      </c>
    </row>
    <row r="40" spans="1:14">
      <c r="A40" s="3"/>
      <c r="B40" s="43" t="s">
        <v>10</v>
      </c>
      <c r="C40" s="43"/>
      <c r="D40" s="48" t="s">
        <v>10</v>
      </c>
      <c r="E40" s="84">
        <v>11</v>
      </c>
      <c r="F40" s="12">
        <v>1</v>
      </c>
      <c r="G40" s="12">
        <v>0</v>
      </c>
      <c r="H40" s="156">
        <f t="shared" si="4"/>
        <v>1</v>
      </c>
      <c r="I40" s="155">
        <v>0</v>
      </c>
      <c r="J40" s="156">
        <f t="shared" si="1"/>
        <v>1</v>
      </c>
      <c r="K40" s="157">
        <v>0</v>
      </c>
      <c r="L40" s="157">
        <v>0</v>
      </c>
      <c r="M40" s="161">
        <f t="shared" si="7"/>
        <v>0</v>
      </c>
      <c r="N40" s="157">
        <v>0</v>
      </c>
    </row>
    <row r="41" spans="1:14">
      <c r="A41" s="3"/>
      <c r="B41" s="43" t="s">
        <v>11</v>
      </c>
      <c r="C41" s="40"/>
      <c r="D41" s="48" t="s">
        <v>2</v>
      </c>
      <c r="E41" s="84">
        <v>10</v>
      </c>
      <c r="F41" s="12">
        <v>0</v>
      </c>
      <c r="G41" s="12">
        <v>0</v>
      </c>
      <c r="H41" s="156">
        <f t="shared" si="4"/>
        <v>0</v>
      </c>
      <c r="I41" s="155">
        <v>0</v>
      </c>
      <c r="J41" s="156">
        <f t="shared" si="1"/>
        <v>0</v>
      </c>
      <c r="K41" s="157">
        <v>0</v>
      </c>
      <c r="L41" s="157">
        <v>0</v>
      </c>
      <c r="M41" s="161">
        <f t="shared" si="7"/>
        <v>0</v>
      </c>
      <c r="N41" s="157">
        <v>0</v>
      </c>
    </row>
    <row r="42" spans="1:14">
      <c r="A42" s="3"/>
      <c r="B42" s="43" t="s">
        <v>4</v>
      </c>
      <c r="C42" s="43"/>
      <c r="D42" s="48" t="s">
        <v>27</v>
      </c>
      <c r="E42" s="84">
        <v>9</v>
      </c>
      <c r="F42" s="12">
        <v>0</v>
      </c>
      <c r="G42" s="12">
        <v>0</v>
      </c>
      <c r="H42" s="156">
        <f t="shared" si="4"/>
        <v>0</v>
      </c>
      <c r="I42" s="155">
        <v>0</v>
      </c>
      <c r="J42" s="156">
        <f t="shared" si="1"/>
        <v>0</v>
      </c>
      <c r="K42" s="157">
        <v>0</v>
      </c>
      <c r="L42" s="157">
        <v>0</v>
      </c>
      <c r="M42" s="161">
        <f t="shared" si="7"/>
        <v>0</v>
      </c>
      <c r="N42" s="157">
        <v>0</v>
      </c>
    </row>
    <row r="43" spans="1:14">
      <c r="A43" s="3"/>
      <c r="B43" s="43" t="s">
        <v>3</v>
      </c>
      <c r="C43" s="43" t="s">
        <v>5</v>
      </c>
      <c r="D43" s="48" t="s">
        <v>1</v>
      </c>
      <c r="E43" s="84">
        <v>8</v>
      </c>
      <c r="F43" s="12">
        <v>0</v>
      </c>
      <c r="G43" s="12">
        <v>0</v>
      </c>
      <c r="H43" s="156">
        <f t="shared" si="4"/>
        <v>0</v>
      </c>
      <c r="I43" s="155">
        <v>0</v>
      </c>
      <c r="J43" s="156">
        <f t="shared" si="1"/>
        <v>0</v>
      </c>
      <c r="K43" s="157">
        <v>0</v>
      </c>
      <c r="L43" s="157">
        <v>0</v>
      </c>
      <c r="M43" s="161">
        <f t="shared" si="7"/>
        <v>0</v>
      </c>
      <c r="N43" s="157">
        <v>0</v>
      </c>
    </row>
    <row r="44" spans="1:14">
      <c r="A44" s="3"/>
      <c r="B44" s="43" t="s">
        <v>4</v>
      </c>
      <c r="C44" s="43"/>
      <c r="D44" s="48" t="s">
        <v>26</v>
      </c>
      <c r="E44" s="84">
        <v>7</v>
      </c>
      <c r="F44" s="12">
        <v>0</v>
      </c>
      <c r="G44" s="12">
        <v>0</v>
      </c>
      <c r="H44" s="156">
        <f t="shared" si="4"/>
        <v>0</v>
      </c>
      <c r="I44" s="155">
        <v>0</v>
      </c>
      <c r="J44" s="156">
        <f t="shared" si="1"/>
        <v>0</v>
      </c>
      <c r="K44" s="157">
        <v>0</v>
      </c>
      <c r="L44" s="157">
        <v>0</v>
      </c>
      <c r="M44" s="161">
        <f t="shared" si="7"/>
        <v>0</v>
      </c>
      <c r="N44" s="157">
        <v>0</v>
      </c>
    </row>
    <row r="45" spans="1:14">
      <c r="A45" s="3"/>
      <c r="B45" s="43" t="s">
        <v>1</v>
      </c>
      <c r="C45" s="43"/>
      <c r="D45" s="48" t="s">
        <v>22</v>
      </c>
      <c r="E45" s="84">
        <v>6</v>
      </c>
      <c r="F45" s="12">
        <v>0</v>
      </c>
      <c r="G45" s="12">
        <v>0</v>
      </c>
      <c r="H45" s="156">
        <f t="shared" si="4"/>
        <v>0</v>
      </c>
      <c r="I45" s="155">
        <v>0</v>
      </c>
      <c r="J45" s="156">
        <f t="shared" si="1"/>
        <v>0</v>
      </c>
      <c r="K45" s="157">
        <v>0</v>
      </c>
      <c r="L45" s="157">
        <v>0</v>
      </c>
      <c r="M45" s="161">
        <f t="shared" si="7"/>
        <v>0</v>
      </c>
      <c r="N45" s="157">
        <v>0</v>
      </c>
    </row>
    <row r="46" spans="1:14">
      <c r="A46" s="3"/>
      <c r="B46" s="43" t="s">
        <v>12</v>
      </c>
      <c r="C46" s="40"/>
      <c r="D46" s="48" t="s">
        <v>2</v>
      </c>
      <c r="E46" s="84">
        <v>5</v>
      </c>
      <c r="F46" s="12">
        <v>0</v>
      </c>
      <c r="G46" s="12">
        <v>0</v>
      </c>
      <c r="H46" s="156">
        <f t="shared" si="4"/>
        <v>0</v>
      </c>
      <c r="I46" s="155">
        <v>0</v>
      </c>
      <c r="J46" s="156">
        <f t="shared" si="1"/>
        <v>0</v>
      </c>
      <c r="K46" s="157">
        <v>0</v>
      </c>
      <c r="L46" s="157">
        <v>0</v>
      </c>
      <c r="M46" s="161">
        <f t="shared" si="7"/>
        <v>0</v>
      </c>
      <c r="N46" s="157">
        <v>0</v>
      </c>
    </row>
    <row r="47" spans="1:14">
      <c r="A47" s="3"/>
      <c r="B47" s="43"/>
      <c r="C47" s="43"/>
      <c r="D47" s="48" t="s">
        <v>7</v>
      </c>
      <c r="E47" s="84">
        <v>4</v>
      </c>
      <c r="F47" s="12">
        <v>0</v>
      </c>
      <c r="G47" s="12">
        <v>0</v>
      </c>
      <c r="H47" s="156">
        <f t="shared" si="4"/>
        <v>0</v>
      </c>
      <c r="I47" s="155">
        <v>0</v>
      </c>
      <c r="J47" s="156">
        <f t="shared" si="1"/>
        <v>0</v>
      </c>
      <c r="K47" s="157">
        <v>0</v>
      </c>
      <c r="L47" s="157">
        <v>0</v>
      </c>
      <c r="M47" s="161">
        <f t="shared" si="7"/>
        <v>0</v>
      </c>
      <c r="N47" s="157">
        <v>0</v>
      </c>
    </row>
    <row r="48" spans="1:14">
      <c r="A48" s="3"/>
      <c r="B48" s="43"/>
      <c r="C48" s="43" t="s">
        <v>1</v>
      </c>
      <c r="D48" s="48" t="s">
        <v>1</v>
      </c>
      <c r="E48" s="84">
        <v>3</v>
      </c>
      <c r="F48" s="12">
        <v>0</v>
      </c>
      <c r="G48" s="12">
        <v>0</v>
      </c>
      <c r="H48" s="156">
        <f t="shared" si="4"/>
        <v>0</v>
      </c>
      <c r="I48" s="155">
        <v>0</v>
      </c>
      <c r="J48" s="156">
        <f t="shared" si="1"/>
        <v>0</v>
      </c>
      <c r="K48" s="157">
        <v>0</v>
      </c>
      <c r="L48" s="157">
        <v>0</v>
      </c>
      <c r="M48" s="161">
        <f t="shared" si="7"/>
        <v>0</v>
      </c>
      <c r="N48" s="157">
        <v>0</v>
      </c>
    </row>
    <row r="49" spans="1:14">
      <c r="A49" s="3"/>
      <c r="B49" s="43"/>
      <c r="C49" s="43"/>
      <c r="D49" s="48" t="s">
        <v>3</v>
      </c>
      <c r="E49" s="84">
        <v>2</v>
      </c>
      <c r="F49" s="12">
        <v>0</v>
      </c>
      <c r="G49" s="12">
        <v>0</v>
      </c>
      <c r="H49" s="156">
        <f t="shared" si="4"/>
        <v>0</v>
      </c>
      <c r="I49" s="155">
        <v>0</v>
      </c>
      <c r="J49" s="156">
        <f t="shared" si="1"/>
        <v>0</v>
      </c>
      <c r="K49" s="157">
        <v>0</v>
      </c>
      <c r="L49" s="157">
        <v>0</v>
      </c>
      <c r="M49" s="161">
        <f t="shared" si="7"/>
        <v>0</v>
      </c>
      <c r="N49" s="157">
        <v>0</v>
      </c>
    </row>
    <row r="50" spans="1:14">
      <c r="A50" s="3"/>
      <c r="B50" s="47"/>
      <c r="C50" s="48"/>
      <c r="D50" s="47"/>
      <c r="E50" s="40">
        <v>1</v>
      </c>
      <c r="F50" s="24">
        <v>0</v>
      </c>
      <c r="G50" s="24">
        <v>0</v>
      </c>
      <c r="H50" s="156">
        <f t="shared" si="4"/>
        <v>0</v>
      </c>
      <c r="I50" s="155">
        <v>1</v>
      </c>
      <c r="J50" s="156">
        <f t="shared" si="1"/>
        <v>1</v>
      </c>
      <c r="K50" s="157">
        <v>0</v>
      </c>
      <c r="L50" s="157">
        <v>0</v>
      </c>
      <c r="M50" s="161">
        <f t="shared" si="7"/>
        <v>0</v>
      </c>
      <c r="N50" s="157">
        <v>0</v>
      </c>
    </row>
    <row r="51" spans="1:14" ht="12.75" customHeight="1">
      <c r="B51" s="419" t="s">
        <v>20</v>
      </c>
      <c r="C51" s="419"/>
      <c r="D51" s="419"/>
      <c r="E51" s="419"/>
      <c r="F51" s="233">
        <f t="shared" ref="F51:N51" si="8">SUM(F38:F50)</f>
        <v>2</v>
      </c>
      <c r="G51" s="233">
        <f t="shared" si="8"/>
        <v>0</v>
      </c>
      <c r="H51" s="156">
        <f t="shared" si="8"/>
        <v>2</v>
      </c>
      <c r="I51" s="156">
        <f t="shared" si="8"/>
        <v>1</v>
      </c>
      <c r="J51" s="156">
        <f t="shared" si="8"/>
        <v>3</v>
      </c>
      <c r="K51" s="156">
        <f t="shared" si="8"/>
        <v>0</v>
      </c>
      <c r="L51" s="156">
        <f t="shared" si="8"/>
        <v>1</v>
      </c>
      <c r="M51" s="156">
        <f t="shared" si="8"/>
        <v>1</v>
      </c>
      <c r="N51" s="156">
        <f t="shared" si="8"/>
        <v>3</v>
      </c>
    </row>
    <row r="52" spans="1:14">
      <c r="B52" s="416" t="s">
        <v>37</v>
      </c>
      <c r="C52" s="417"/>
      <c r="D52" s="417"/>
      <c r="E52" s="418"/>
      <c r="F52" s="12"/>
      <c r="G52" s="12"/>
      <c r="H52" s="155"/>
      <c r="I52" s="155"/>
      <c r="J52" s="155"/>
      <c r="K52" s="155"/>
      <c r="L52" s="155"/>
      <c r="M52" s="155">
        <f>SUM(K52:L52)</f>
        <v>0</v>
      </c>
      <c r="N52" s="155"/>
    </row>
    <row r="53" spans="1:14" ht="12.75" customHeight="1">
      <c r="B53" s="414" t="s">
        <v>40</v>
      </c>
      <c r="C53" s="414"/>
      <c r="D53" s="414"/>
      <c r="E53" s="414"/>
      <c r="F53" s="240">
        <f t="shared" ref="F53:N53" si="9">+F23+F37+F51+F52</f>
        <v>500</v>
      </c>
      <c r="G53" s="240">
        <f t="shared" si="9"/>
        <v>27</v>
      </c>
      <c r="H53" s="166">
        <f t="shared" si="9"/>
        <v>527</v>
      </c>
      <c r="I53" s="166">
        <f t="shared" si="9"/>
        <v>4</v>
      </c>
      <c r="J53" s="166">
        <f t="shared" si="9"/>
        <v>531</v>
      </c>
      <c r="K53" s="166">
        <f t="shared" si="9"/>
        <v>37</v>
      </c>
      <c r="L53" s="166">
        <f t="shared" si="9"/>
        <v>16</v>
      </c>
      <c r="M53" s="166">
        <f t="shared" si="9"/>
        <v>53</v>
      </c>
      <c r="N53" s="166">
        <f t="shared" si="9"/>
        <v>26</v>
      </c>
    </row>
    <row r="54" spans="1:14"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</row>
    <row r="55" spans="1:14">
      <c r="B55" s="6" t="s">
        <v>38</v>
      </c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</row>
  </sheetData>
  <protectedRanges>
    <protectedRange sqref="F10:G22 I10:I22 K10:L22 N10:N22 F24:G36 I24:I36 K24:L36 N24:N36 F38:G50 I38:I50 K38:L50 N38:N50 F52:N52" name="dados a serem preenchidos pelos TRTs"/>
    <protectedRange sqref="D2:J3 F4" name="Cabecalho"/>
  </protectedRanges>
  <mergeCells count="19">
    <mergeCell ref="B37:E37"/>
    <mergeCell ref="B51:E51"/>
    <mergeCell ref="B52:E52"/>
    <mergeCell ref="D2:J2"/>
    <mergeCell ref="D3:J3"/>
    <mergeCell ref="B4:E4"/>
    <mergeCell ref="B53:E53"/>
    <mergeCell ref="B5:N5"/>
    <mergeCell ref="B7:E9"/>
    <mergeCell ref="F7:J7"/>
    <mergeCell ref="K7:N7"/>
    <mergeCell ref="F8:H8"/>
    <mergeCell ref="I8:I9"/>
    <mergeCell ref="J8:J9"/>
    <mergeCell ref="K8:K9"/>
    <mergeCell ref="L8:L9"/>
    <mergeCell ref="M8:M9"/>
    <mergeCell ref="N8:N9"/>
    <mergeCell ref="B23:E23"/>
  </mergeCells>
  <pageMargins left="0.511811024" right="0.511811024" top="0.78740157499999996" bottom="0.78740157499999996" header="0.31496062000000002" footer="0.31496062000000002"/>
  <ignoredErrors>
    <ignoredError sqref="H23:N53" formula="1"/>
  </ignoredError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workbookViewId="0"/>
  </sheetViews>
  <sheetFormatPr defaultRowHeight="12.75"/>
  <cols>
    <col min="1" max="1" width="1.7109375" customWidth="1"/>
    <col min="2" max="2" width="4.42578125" customWidth="1"/>
    <col min="3" max="4" width="4.140625" customWidth="1"/>
    <col min="5" max="5" width="6.28515625" customWidth="1"/>
    <col min="6" max="10" width="10.7109375" customWidth="1"/>
    <col min="11" max="11" width="11.42578125" bestFit="1" customWidth="1"/>
    <col min="12" max="13" width="10.7109375" customWidth="1"/>
    <col min="14" max="14" width="11.42578125" customWidth="1"/>
  </cols>
  <sheetData>
    <row r="1" spans="1:14">
      <c r="B1" s="27" t="s">
        <v>32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</row>
    <row r="2" spans="1:14">
      <c r="B2" s="27" t="s">
        <v>34</v>
      </c>
      <c r="C2" s="28"/>
      <c r="D2" s="28" t="s">
        <v>56</v>
      </c>
      <c r="E2" s="28"/>
      <c r="F2" s="28"/>
      <c r="G2" s="28"/>
      <c r="H2" s="28"/>
      <c r="I2" s="28"/>
      <c r="J2" s="28"/>
      <c r="K2" s="28"/>
      <c r="L2" s="28"/>
      <c r="M2" s="28"/>
      <c r="N2" s="28"/>
    </row>
    <row r="3" spans="1:14">
      <c r="B3" s="27" t="s">
        <v>33</v>
      </c>
      <c r="C3" s="28"/>
      <c r="D3" s="28" t="s">
        <v>47</v>
      </c>
      <c r="E3" s="28"/>
      <c r="F3" s="28"/>
      <c r="G3" s="28"/>
      <c r="H3" s="28"/>
      <c r="I3" s="28"/>
      <c r="J3" s="28"/>
      <c r="K3" s="28"/>
      <c r="L3" s="28"/>
      <c r="M3" s="28"/>
      <c r="N3" s="28"/>
    </row>
    <row r="4" spans="1:14">
      <c r="B4" s="28" t="s">
        <v>36</v>
      </c>
      <c r="C4" s="28"/>
      <c r="D4" s="28"/>
      <c r="E4" s="56"/>
      <c r="F4" s="56">
        <v>42490</v>
      </c>
      <c r="G4" s="28"/>
      <c r="H4" s="28"/>
      <c r="I4" s="28"/>
      <c r="J4" s="28"/>
      <c r="K4" s="28"/>
      <c r="L4" s="28"/>
      <c r="M4" s="28"/>
      <c r="N4" s="28"/>
    </row>
    <row r="5" spans="1:14">
      <c r="B5" s="376" t="s">
        <v>44</v>
      </c>
      <c r="C5" s="376"/>
      <c r="D5" s="376"/>
      <c r="E5" s="376"/>
      <c r="F5" s="376"/>
      <c r="G5" s="376"/>
      <c r="H5" s="376"/>
      <c r="I5" s="376"/>
      <c r="J5" s="376"/>
      <c r="K5" s="376"/>
      <c r="L5" s="376"/>
      <c r="M5" s="376"/>
      <c r="N5" s="376"/>
    </row>
    <row r="6" spans="1:14">
      <c r="B6" s="29" t="s">
        <v>39</v>
      </c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</row>
    <row r="7" spans="1:14" ht="12.75" customHeight="1">
      <c r="B7" s="425" t="s">
        <v>41</v>
      </c>
      <c r="C7" s="425"/>
      <c r="D7" s="425"/>
      <c r="E7" s="425"/>
      <c r="F7" s="425" t="s">
        <v>35</v>
      </c>
      <c r="G7" s="425"/>
      <c r="H7" s="425"/>
      <c r="I7" s="425"/>
      <c r="J7" s="425"/>
      <c r="K7" s="425" t="s">
        <v>28</v>
      </c>
      <c r="L7" s="425"/>
      <c r="M7" s="425"/>
      <c r="N7" s="425"/>
    </row>
    <row r="8" spans="1:14" ht="12.75" customHeight="1">
      <c r="B8" s="425"/>
      <c r="C8" s="425"/>
      <c r="D8" s="425"/>
      <c r="E8" s="425"/>
      <c r="F8" s="425" t="s">
        <v>13</v>
      </c>
      <c r="G8" s="425"/>
      <c r="H8" s="425"/>
      <c r="I8" s="425" t="s">
        <v>14</v>
      </c>
      <c r="J8" s="425" t="s">
        <v>15</v>
      </c>
      <c r="K8" s="425" t="s">
        <v>30</v>
      </c>
      <c r="L8" s="425" t="s">
        <v>31</v>
      </c>
      <c r="M8" s="425" t="s">
        <v>15</v>
      </c>
      <c r="N8" s="425" t="s">
        <v>29</v>
      </c>
    </row>
    <row r="9" spans="1:14" ht="24">
      <c r="B9" s="425"/>
      <c r="C9" s="425"/>
      <c r="D9" s="425"/>
      <c r="E9" s="425"/>
      <c r="F9" s="255" t="s">
        <v>16</v>
      </c>
      <c r="G9" s="255" t="s">
        <v>17</v>
      </c>
      <c r="H9" s="255" t="s">
        <v>23</v>
      </c>
      <c r="I9" s="425"/>
      <c r="J9" s="425"/>
      <c r="K9" s="425"/>
      <c r="L9" s="425"/>
      <c r="M9" s="425"/>
      <c r="N9" s="425"/>
    </row>
    <row r="10" spans="1:14">
      <c r="A10" s="30"/>
      <c r="B10" s="256"/>
      <c r="C10" s="257"/>
      <c r="D10" s="34"/>
      <c r="E10" s="258">
        <v>13</v>
      </c>
      <c r="F10" s="259">
        <v>83</v>
      </c>
      <c r="G10" s="259">
        <v>0</v>
      </c>
      <c r="H10" s="259">
        <f t="shared" ref="H10:H19" si="0">F10+G10</f>
        <v>83</v>
      </c>
      <c r="I10" s="259">
        <v>0</v>
      </c>
      <c r="J10" s="259">
        <f t="shared" ref="J10:J22" si="1">H10+I10</f>
        <v>83</v>
      </c>
      <c r="K10" s="260">
        <v>23</v>
      </c>
      <c r="L10" s="260">
        <v>3</v>
      </c>
      <c r="M10" s="261">
        <f t="shared" ref="M10:M22" si="2">K10+L10</f>
        <v>26</v>
      </c>
      <c r="N10" s="260">
        <v>7</v>
      </c>
    </row>
    <row r="11" spans="1:14">
      <c r="A11" s="30"/>
      <c r="B11" s="262" t="s">
        <v>1</v>
      </c>
      <c r="C11" s="263" t="s">
        <v>0</v>
      </c>
      <c r="D11" s="34"/>
      <c r="E11" s="258">
        <v>12</v>
      </c>
      <c r="F11" s="259">
        <v>6</v>
      </c>
      <c r="G11" s="259">
        <v>0</v>
      </c>
      <c r="H11" s="259">
        <f t="shared" si="0"/>
        <v>6</v>
      </c>
      <c r="I11" s="259">
        <v>0</v>
      </c>
      <c r="J11" s="259">
        <f t="shared" si="1"/>
        <v>6</v>
      </c>
      <c r="K11" s="260">
        <v>0</v>
      </c>
      <c r="L11" s="260">
        <v>0</v>
      </c>
      <c r="M11" s="261">
        <f t="shared" si="2"/>
        <v>0</v>
      </c>
      <c r="N11" s="260">
        <v>0</v>
      </c>
    </row>
    <row r="12" spans="1:14">
      <c r="A12" s="30"/>
      <c r="B12" s="262" t="s">
        <v>2</v>
      </c>
      <c r="C12" s="264"/>
      <c r="D12" s="36" t="s">
        <v>6</v>
      </c>
      <c r="E12" s="258">
        <v>11</v>
      </c>
      <c r="F12" s="259">
        <v>7</v>
      </c>
      <c r="G12" s="259">
        <v>0</v>
      </c>
      <c r="H12" s="259">
        <f t="shared" si="0"/>
        <v>7</v>
      </c>
      <c r="I12" s="259">
        <v>0</v>
      </c>
      <c r="J12" s="259">
        <f t="shared" si="1"/>
        <v>7</v>
      </c>
      <c r="K12" s="260">
        <v>0</v>
      </c>
      <c r="L12" s="260">
        <v>0</v>
      </c>
      <c r="M12" s="261">
        <f t="shared" si="2"/>
        <v>0</v>
      </c>
      <c r="N12" s="260">
        <v>0</v>
      </c>
    </row>
    <row r="13" spans="1:14">
      <c r="A13" s="30"/>
      <c r="B13" s="262" t="s">
        <v>1</v>
      </c>
      <c r="C13" s="263"/>
      <c r="D13" s="36" t="s">
        <v>10</v>
      </c>
      <c r="E13" s="258">
        <v>10</v>
      </c>
      <c r="F13" s="259">
        <v>2</v>
      </c>
      <c r="G13" s="259">
        <v>0</v>
      </c>
      <c r="H13" s="259">
        <f t="shared" si="0"/>
        <v>2</v>
      </c>
      <c r="I13" s="259">
        <v>0</v>
      </c>
      <c r="J13" s="259">
        <f t="shared" si="1"/>
        <v>2</v>
      </c>
      <c r="K13" s="260">
        <v>0</v>
      </c>
      <c r="L13" s="260">
        <v>0</v>
      </c>
      <c r="M13" s="261">
        <f t="shared" si="2"/>
        <v>0</v>
      </c>
      <c r="N13" s="260">
        <v>0</v>
      </c>
    </row>
    <row r="14" spans="1:14">
      <c r="A14" s="30"/>
      <c r="B14" s="262" t="s">
        <v>3</v>
      </c>
      <c r="C14" s="263"/>
      <c r="D14" s="36" t="s">
        <v>25</v>
      </c>
      <c r="E14" s="258">
        <v>9</v>
      </c>
      <c r="F14" s="259">
        <v>1</v>
      </c>
      <c r="G14" s="259">
        <v>0</v>
      </c>
      <c r="H14" s="259">
        <f t="shared" si="0"/>
        <v>1</v>
      </c>
      <c r="I14" s="259">
        <v>0</v>
      </c>
      <c r="J14" s="259">
        <f t="shared" si="1"/>
        <v>1</v>
      </c>
      <c r="K14" s="260">
        <v>0</v>
      </c>
      <c r="L14" s="260">
        <v>0</v>
      </c>
      <c r="M14" s="261">
        <f t="shared" si="2"/>
        <v>0</v>
      </c>
      <c r="N14" s="260">
        <v>0</v>
      </c>
    </row>
    <row r="15" spans="1:14">
      <c r="A15" s="30"/>
      <c r="B15" s="262" t="s">
        <v>4</v>
      </c>
      <c r="C15" s="263" t="s">
        <v>5</v>
      </c>
      <c r="D15" s="36" t="s">
        <v>22</v>
      </c>
      <c r="E15" s="258">
        <v>8</v>
      </c>
      <c r="F15" s="259">
        <v>2</v>
      </c>
      <c r="G15" s="259">
        <v>0</v>
      </c>
      <c r="H15" s="259">
        <f t="shared" si="0"/>
        <v>2</v>
      </c>
      <c r="I15" s="259">
        <v>0</v>
      </c>
      <c r="J15" s="259">
        <f t="shared" si="1"/>
        <v>2</v>
      </c>
      <c r="K15" s="260">
        <v>0</v>
      </c>
      <c r="L15" s="260">
        <v>0</v>
      </c>
      <c r="M15" s="261">
        <f t="shared" si="2"/>
        <v>0</v>
      </c>
      <c r="N15" s="260">
        <v>0</v>
      </c>
    </row>
    <row r="16" spans="1:14">
      <c r="A16" s="30"/>
      <c r="B16" s="262" t="s">
        <v>6</v>
      </c>
      <c r="C16" s="263"/>
      <c r="D16" s="36" t="s">
        <v>12</v>
      </c>
      <c r="E16" s="258">
        <v>7</v>
      </c>
      <c r="F16" s="259">
        <v>2</v>
      </c>
      <c r="G16" s="259">
        <v>0</v>
      </c>
      <c r="H16" s="259">
        <f t="shared" si="0"/>
        <v>2</v>
      </c>
      <c r="I16" s="259">
        <v>0</v>
      </c>
      <c r="J16" s="259">
        <f t="shared" si="1"/>
        <v>2</v>
      </c>
      <c r="K16" s="260">
        <v>0</v>
      </c>
      <c r="L16" s="260">
        <v>0</v>
      </c>
      <c r="M16" s="261">
        <f t="shared" si="2"/>
        <v>0</v>
      </c>
      <c r="N16" s="260">
        <v>0</v>
      </c>
    </row>
    <row r="17" spans="1:14">
      <c r="A17" s="30"/>
      <c r="B17" s="262" t="s">
        <v>7</v>
      </c>
      <c r="C17" s="264"/>
      <c r="D17" s="36" t="s">
        <v>4</v>
      </c>
      <c r="E17" s="258">
        <v>6</v>
      </c>
      <c r="F17" s="259">
        <v>6</v>
      </c>
      <c r="G17" s="259">
        <v>0</v>
      </c>
      <c r="H17" s="259">
        <f t="shared" si="0"/>
        <v>6</v>
      </c>
      <c r="I17" s="259">
        <v>0</v>
      </c>
      <c r="J17" s="259">
        <f t="shared" si="1"/>
        <v>6</v>
      </c>
      <c r="K17" s="260">
        <v>0</v>
      </c>
      <c r="L17" s="260">
        <v>0</v>
      </c>
      <c r="M17" s="261">
        <f t="shared" si="2"/>
        <v>0</v>
      </c>
      <c r="N17" s="260">
        <v>0</v>
      </c>
    </row>
    <row r="18" spans="1:14">
      <c r="A18" s="30"/>
      <c r="B18" s="262" t="s">
        <v>1</v>
      </c>
      <c r="C18" s="263"/>
      <c r="D18" s="36" t="s">
        <v>9</v>
      </c>
      <c r="E18" s="258">
        <v>5</v>
      </c>
      <c r="F18" s="259">
        <v>9</v>
      </c>
      <c r="G18" s="259">
        <v>0</v>
      </c>
      <c r="H18" s="259">
        <f t="shared" si="0"/>
        <v>9</v>
      </c>
      <c r="I18" s="259">
        <v>0</v>
      </c>
      <c r="J18" s="259">
        <f t="shared" si="1"/>
        <v>9</v>
      </c>
      <c r="K18" s="260">
        <v>0</v>
      </c>
      <c r="L18" s="260">
        <v>0</v>
      </c>
      <c r="M18" s="261">
        <f t="shared" si="2"/>
        <v>0</v>
      </c>
      <c r="N18" s="260">
        <v>0</v>
      </c>
    </row>
    <row r="19" spans="1:14">
      <c r="A19" s="30"/>
      <c r="B19" s="262"/>
      <c r="C19" s="263"/>
      <c r="D19" s="36" t="s">
        <v>12</v>
      </c>
      <c r="E19" s="258">
        <v>4</v>
      </c>
      <c r="F19" s="259">
        <v>7</v>
      </c>
      <c r="G19" s="259">
        <v>0</v>
      </c>
      <c r="H19" s="259">
        <f t="shared" si="0"/>
        <v>7</v>
      </c>
      <c r="I19" s="259">
        <v>0</v>
      </c>
      <c r="J19" s="259">
        <f t="shared" si="1"/>
        <v>7</v>
      </c>
      <c r="K19" s="260">
        <v>0</v>
      </c>
      <c r="L19" s="260">
        <v>0</v>
      </c>
      <c r="M19" s="261">
        <f t="shared" si="2"/>
        <v>0</v>
      </c>
      <c r="N19" s="260">
        <v>0</v>
      </c>
    </row>
    <row r="20" spans="1:14">
      <c r="A20" s="30"/>
      <c r="B20" s="262"/>
      <c r="C20" s="263" t="s">
        <v>1</v>
      </c>
      <c r="D20" s="34"/>
      <c r="E20" s="258">
        <v>3</v>
      </c>
      <c r="F20" s="259">
        <v>0</v>
      </c>
      <c r="G20" s="259">
        <v>10</v>
      </c>
      <c r="H20" s="259">
        <v>10</v>
      </c>
      <c r="I20" s="259">
        <v>0</v>
      </c>
      <c r="J20" s="259">
        <f t="shared" si="1"/>
        <v>10</v>
      </c>
      <c r="K20" s="260">
        <v>0</v>
      </c>
      <c r="L20" s="260">
        <v>0</v>
      </c>
      <c r="M20" s="261">
        <f t="shared" si="2"/>
        <v>0</v>
      </c>
      <c r="N20" s="260">
        <v>0</v>
      </c>
    </row>
    <row r="21" spans="1:14">
      <c r="A21" s="30"/>
      <c r="B21" s="262"/>
      <c r="C21" s="263"/>
      <c r="D21" s="34"/>
      <c r="E21" s="258">
        <v>2</v>
      </c>
      <c r="F21" s="259">
        <v>0</v>
      </c>
      <c r="G21" s="259">
        <v>3</v>
      </c>
      <c r="H21" s="259">
        <v>3</v>
      </c>
      <c r="I21" s="259">
        <v>0</v>
      </c>
      <c r="J21" s="259">
        <f t="shared" si="1"/>
        <v>3</v>
      </c>
      <c r="K21" s="260">
        <v>0</v>
      </c>
      <c r="L21" s="260">
        <v>0</v>
      </c>
      <c r="M21" s="261">
        <f t="shared" si="2"/>
        <v>0</v>
      </c>
      <c r="N21" s="260">
        <v>0</v>
      </c>
    </row>
    <row r="22" spans="1:14">
      <c r="A22" s="30"/>
      <c r="B22" s="265"/>
      <c r="C22" s="264"/>
      <c r="D22" s="34"/>
      <c r="E22" s="256">
        <v>1</v>
      </c>
      <c r="F22" s="259">
        <v>0</v>
      </c>
      <c r="G22" s="259">
        <v>1</v>
      </c>
      <c r="H22" s="469">
        <v>1</v>
      </c>
      <c r="I22" s="469">
        <v>3</v>
      </c>
      <c r="J22" s="469">
        <f t="shared" si="1"/>
        <v>4</v>
      </c>
      <c r="K22" s="470">
        <v>0</v>
      </c>
      <c r="L22" s="470">
        <v>0</v>
      </c>
      <c r="M22" s="471">
        <f t="shared" si="2"/>
        <v>0</v>
      </c>
      <c r="N22" s="470">
        <v>0</v>
      </c>
    </row>
    <row r="23" spans="1:14" ht="12.75" customHeight="1">
      <c r="A23" s="30"/>
      <c r="B23" s="427" t="s">
        <v>18</v>
      </c>
      <c r="C23" s="427"/>
      <c r="D23" s="427"/>
      <c r="E23" s="427"/>
      <c r="F23" s="259">
        <f t="shared" ref="F23:N23" si="3">SUM(F10:F22)</f>
        <v>125</v>
      </c>
      <c r="G23" s="466">
        <f t="shared" si="3"/>
        <v>14</v>
      </c>
      <c r="H23" s="472">
        <f t="shared" si="3"/>
        <v>139</v>
      </c>
      <c r="I23" s="472">
        <f t="shared" si="3"/>
        <v>3</v>
      </c>
      <c r="J23" s="472">
        <f t="shared" si="3"/>
        <v>142</v>
      </c>
      <c r="K23" s="472">
        <f t="shared" si="3"/>
        <v>23</v>
      </c>
      <c r="L23" s="472">
        <f t="shared" si="3"/>
        <v>3</v>
      </c>
      <c r="M23" s="472">
        <f t="shared" si="3"/>
        <v>26</v>
      </c>
      <c r="N23" s="472">
        <f t="shared" si="3"/>
        <v>7</v>
      </c>
    </row>
    <row r="24" spans="1:14">
      <c r="A24" s="30"/>
      <c r="B24" s="262"/>
      <c r="C24" s="262"/>
      <c r="D24" s="38"/>
      <c r="E24" s="265">
        <v>13</v>
      </c>
      <c r="F24" s="259">
        <v>212</v>
      </c>
      <c r="G24" s="466">
        <v>0</v>
      </c>
      <c r="H24" s="472">
        <f t="shared" ref="H24:H36" si="4">F24+G24</f>
        <v>212</v>
      </c>
      <c r="I24" s="472">
        <v>0</v>
      </c>
      <c r="J24" s="472">
        <f t="shared" ref="J24:J36" si="5">H24+I24</f>
        <v>212</v>
      </c>
      <c r="K24" s="473">
        <v>22</v>
      </c>
      <c r="L24" s="473">
        <v>9</v>
      </c>
      <c r="M24" s="473">
        <f t="shared" ref="M24:M36" si="6">K24+L24</f>
        <v>31</v>
      </c>
      <c r="N24" s="473">
        <v>11</v>
      </c>
    </row>
    <row r="25" spans="1:14">
      <c r="A25" s="30"/>
      <c r="B25" s="262"/>
      <c r="C25" s="262" t="s">
        <v>0</v>
      </c>
      <c r="D25" s="38"/>
      <c r="E25" s="258">
        <v>12</v>
      </c>
      <c r="F25" s="259">
        <v>1</v>
      </c>
      <c r="G25" s="466">
        <v>0</v>
      </c>
      <c r="H25" s="472">
        <f t="shared" si="4"/>
        <v>1</v>
      </c>
      <c r="I25" s="472">
        <v>0</v>
      </c>
      <c r="J25" s="472">
        <f t="shared" si="5"/>
        <v>1</v>
      </c>
      <c r="K25" s="473">
        <v>0</v>
      </c>
      <c r="L25" s="473">
        <v>0</v>
      </c>
      <c r="M25" s="473">
        <f t="shared" si="6"/>
        <v>0</v>
      </c>
      <c r="N25" s="473">
        <v>0</v>
      </c>
    </row>
    <row r="26" spans="1:14">
      <c r="A26" s="30"/>
      <c r="B26" s="262" t="s">
        <v>7</v>
      </c>
      <c r="C26" s="265"/>
      <c r="D26" s="38"/>
      <c r="E26" s="258">
        <v>11</v>
      </c>
      <c r="F26" s="259">
        <v>4</v>
      </c>
      <c r="G26" s="466">
        <v>0</v>
      </c>
      <c r="H26" s="472">
        <f t="shared" si="4"/>
        <v>4</v>
      </c>
      <c r="I26" s="472">
        <v>0</v>
      </c>
      <c r="J26" s="472">
        <f t="shared" si="5"/>
        <v>4</v>
      </c>
      <c r="K26" s="473">
        <v>0</v>
      </c>
      <c r="L26" s="473">
        <v>0</v>
      </c>
      <c r="M26" s="473">
        <f t="shared" si="6"/>
        <v>0</v>
      </c>
      <c r="N26" s="473">
        <v>0</v>
      </c>
    </row>
    <row r="27" spans="1:14">
      <c r="A27" s="30"/>
      <c r="B27" s="262" t="s">
        <v>8</v>
      </c>
      <c r="C27" s="262"/>
      <c r="D27" s="38" t="s">
        <v>26</v>
      </c>
      <c r="E27" s="258">
        <v>10</v>
      </c>
      <c r="F27" s="259">
        <v>5</v>
      </c>
      <c r="G27" s="466">
        <v>0</v>
      </c>
      <c r="H27" s="472">
        <f t="shared" si="4"/>
        <v>5</v>
      </c>
      <c r="I27" s="472">
        <v>0</v>
      </c>
      <c r="J27" s="472">
        <f t="shared" si="5"/>
        <v>5</v>
      </c>
      <c r="K27" s="473">
        <v>0</v>
      </c>
      <c r="L27" s="473">
        <v>1</v>
      </c>
      <c r="M27" s="473">
        <f t="shared" si="6"/>
        <v>1</v>
      </c>
      <c r="N27" s="473">
        <v>2</v>
      </c>
    </row>
    <row r="28" spans="1:14">
      <c r="A28" s="30"/>
      <c r="B28" s="262" t="s">
        <v>0</v>
      </c>
      <c r="C28" s="262"/>
      <c r="D28" s="38" t="s">
        <v>8</v>
      </c>
      <c r="E28" s="258">
        <v>9</v>
      </c>
      <c r="F28" s="259">
        <v>2</v>
      </c>
      <c r="G28" s="466">
        <v>0</v>
      </c>
      <c r="H28" s="472">
        <f t="shared" si="4"/>
        <v>2</v>
      </c>
      <c r="I28" s="472">
        <v>0</v>
      </c>
      <c r="J28" s="472">
        <f t="shared" si="5"/>
        <v>2</v>
      </c>
      <c r="K28" s="473">
        <v>0</v>
      </c>
      <c r="L28" s="473">
        <v>0</v>
      </c>
      <c r="M28" s="473">
        <f t="shared" si="6"/>
        <v>0</v>
      </c>
      <c r="N28" s="473">
        <v>0</v>
      </c>
    </row>
    <row r="29" spans="1:14">
      <c r="A29" s="30"/>
      <c r="B29" s="262" t="s">
        <v>2</v>
      </c>
      <c r="C29" s="262" t="s">
        <v>5</v>
      </c>
      <c r="D29" s="38" t="s">
        <v>27</v>
      </c>
      <c r="E29" s="258">
        <v>8</v>
      </c>
      <c r="F29" s="259">
        <v>2</v>
      </c>
      <c r="G29" s="466">
        <v>0</v>
      </c>
      <c r="H29" s="472">
        <f t="shared" si="4"/>
        <v>2</v>
      </c>
      <c r="I29" s="472">
        <v>0</v>
      </c>
      <c r="J29" s="472">
        <f t="shared" si="5"/>
        <v>2</v>
      </c>
      <c r="K29" s="473">
        <v>0</v>
      </c>
      <c r="L29" s="473">
        <v>0</v>
      </c>
      <c r="M29" s="473">
        <f t="shared" si="6"/>
        <v>0</v>
      </c>
      <c r="N29" s="473">
        <v>0</v>
      </c>
    </row>
    <row r="30" spans="1:14">
      <c r="A30" s="30"/>
      <c r="B30" s="262" t="s">
        <v>4</v>
      </c>
      <c r="C30" s="262"/>
      <c r="D30" s="38" t="s">
        <v>4</v>
      </c>
      <c r="E30" s="258">
        <v>7</v>
      </c>
      <c r="F30" s="259">
        <v>2</v>
      </c>
      <c r="G30" s="466">
        <v>0</v>
      </c>
      <c r="H30" s="472">
        <f t="shared" si="4"/>
        <v>2</v>
      </c>
      <c r="I30" s="472">
        <v>0</v>
      </c>
      <c r="J30" s="472">
        <f t="shared" si="5"/>
        <v>2</v>
      </c>
      <c r="K30" s="473">
        <v>0</v>
      </c>
      <c r="L30" s="473">
        <v>0</v>
      </c>
      <c r="M30" s="473">
        <f t="shared" si="6"/>
        <v>0</v>
      </c>
      <c r="N30" s="473">
        <v>0</v>
      </c>
    </row>
    <row r="31" spans="1:14">
      <c r="A31" s="30"/>
      <c r="B31" s="262" t="s">
        <v>0</v>
      </c>
      <c r="C31" s="262"/>
      <c r="D31" s="38" t="s">
        <v>9</v>
      </c>
      <c r="E31" s="258">
        <v>6</v>
      </c>
      <c r="F31" s="259">
        <v>7</v>
      </c>
      <c r="G31" s="466">
        <v>0</v>
      </c>
      <c r="H31" s="472">
        <f t="shared" si="4"/>
        <v>7</v>
      </c>
      <c r="I31" s="472">
        <v>0</v>
      </c>
      <c r="J31" s="472">
        <f t="shared" si="5"/>
        <v>7</v>
      </c>
      <c r="K31" s="473">
        <v>0</v>
      </c>
      <c r="L31" s="473">
        <v>0</v>
      </c>
      <c r="M31" s="473">
        <f t="shared" si="6"/>
        <v>0</v>
      </c>
      <c r="N31" s="473">
        <v>0</v>
      </c>
    </row>
    <row r="32" spans="1:14">
      <c r="A32" s="30"/>
      <c r="B32" s="262" t="s">
        <v>9</v>
      </c>
      <c r="C32" s="256"/>
      <c r="D32" s="38"/>
      <c r="E32" s="258">
        <v>5</v>
      </c>
      <c r="F32" s="259">
        <v>7</v>
      </c>
      <c r="G32" s="466">
        <v>0</v>
      </c>
      <c r="H32" s="472">
        <f t="shared" si="4"/>
        <v>7</v>
      </c>
      <c r="I32" s="472">
        <v>0</v>
      </c>
      <c r="J32" s="472">
        <f t="shared" si="5"/>
        <v>7</v>
      </c>
      <c r="K32" s="473">
        <v>0</v>
      </c>
      <c r="L32" s="473">
        <v>0</v>
      </c>
      <c r="M32" s="473">
        <f t="shared" si="6"/>
        <v>0</v>
      </c>
      <c r="N32" s="473">
        <v>0</v>
      </c>
    </row>
    <row r="33" spans="1:14">
      <c r="A33" s="30"/>
      <c r="B33" s="262"/>
      <c r="C33" s="262"/>
      <c r="D33" s="38"/>
      <c r="E33" s="258">
        <v>4</v>
      </c>
      <c r="F33" s="259">
        <v>4</v>
      </c>
      <c r="G33" s="466">
        <v>0</v>
      </c>
      <c r="H33" s="472">
        <f t="shared" si="4"/>
        <v>4</v>
      </c>
      <c r="I33" s="472">
        <v>0</v>
      </c>
      <c r="J33" s="472">
        <f t="shared" si="5"/>
        <v>4</v>
      </c>
      <c r="K33" s="473">
        <v>0</v>
      </c>
      <c r="L33" s="473">
        <v>0</v>
      </c>
      <c r="M33" s="473">
        <f t="shared" si="6"/>
        <v>0</v>
      </c>
      <c r="N33" s="473">
        <v>0</v>
      </c>
    </row>
    <row r="34" spans="1:14">
      <c r="A34" s="30"/>
      <c r="B34" s="262"/>
      <c r="C34" s="262" t="s">
        <v>1</v>
      </c>
      <c r="D34" s="38"/>
      <c r="E34" s="258">
        <v>3</v>
      </c>
      <c r="F34" s="259">
        <v>0</v>
      </c>
      <c r="G34" s="466">
        <v>7</v>
      </c>
      <c r="H34" s="472">
        <f t="shared" si="4"/>
        <v>7</v>
      </c>
      <c r="I34" s="472">
        <v>0</v>
      </c>
      <c r="J34" s="472">
        <f t="shared" si="5"/>
        <v>7</v>
      </c>
      <c r="K34" s="473">
        <v>0</v>
      </c>
      <c r="L34" s="473">
        <v>0</v>
      </c>
      <c r="M34" s="473">
        <f t="shared" si="6"/>
        <v>0</v>
      </c>
      <c r="N34" s="473">
        <v>0</v>
      </c>
    </row>
    <row r="35" spans="1:14">
      <c r="A35" s="30"/>
      <c r="B35" s="262"/>
      <c r="C35" s="262"/>
      <c r="D35" s="38"/>
      <c r="E35" s="258">
        <v>2</v>
      </c>
      <c r="F35" s="259">
        <v>0</v>
      </c>
      <c r="G35" s="466">
        <v>13</v>
      </c>
      <c r="H35" s="472">
        <f t="shared" si="4"/>
        <v>13</v>
      </c>
      <c r="I35" s="472">
        <v>0</v>
      </c>
      <c r="J35" s="472">
        <f t="shared" si="5"/>
        <v>13</v>
      </c>
      <c r="K35" s="473">
        <v>0</v>
      </c>
      <c r="L35" s="473">
        <v>0</v>
      </c>
      <c r="M35" s="473">
        <f t="shared" si="6"/>
        <v>0</v>
      </c>
      <c r="N35" s="473">
        <v>0</v>
      </c>
    </row>
    <row r="36" spans="1:14">
      <c r="A36" s="30"/>
      <c r="B36" s="265"/>
      <c r="C36" s="265"/>
      <c r="D36" s="38"/>
      <c r="E36" s="256">
        <v>1</v>
      </c>
      <c r="F36" s="259">
        <v>0</v>
      </c>
      <c r="G36" s="466">
        <v>4</v>
      </c>
      <c r="H36" s="472">
        <f t="shared" si="4"/>
        <v>4</v>
      </c>
      <c r="I36" s="472">
        <v>4</v>
      </c>
      <c r="J36" s="472">
        <f t="shared" si="5"/>
        <v>8</v>
      </c>
      <c r="K36" s="473">
        <v>0</v>
      </c>
      <c r="L36" s="473">
        <v>0</v>
      </c>
      <c r="M36" s="473">
        <f t="shared" si="6"/>
        <v>0</v>
      </c>
      <c r="N36" s="473">
        <v>0</v>
      </c>
    </row>
    <row r="37" spans="1:14" ht="12.75" customHeight="1">
      <c r="A37" s="30"/>
      <c r="B37" s="428" t="s">
        <v>19</v>
      </c>
      <c r="C37" s="428"/>
      <c r="D37" s="428"/>
      <c r="E37" s="428"/>
      <c r="F37" s="266">
        <f t="shared" ref="F37:N37" si="7">SUM(F24:F36)</f>
        <v>246</v>
      </c>
      <c r="G37" s="466">
        <f t="shared" si="7"/>
        <v>24</v>
      </c>
      <c r="H37" s="472">
        <f t="shared" si="7"/>
        <v>270</v>
      </c>
      <c r="I37" s="472">
        <f t="shared" si="7"/>
        <v>4</v>
      </c>
      <c r="J37" s="472">
        <f t="shared" si="7"/>
        <v>274</v>
      </c>
      <c r="K37" s="472">
        <f t="shared" si="7"/>
        <v>22</v>
      </c>
      <c r="L37" s="472">
        <f t="shared" si="7"/>
        <v>10</v>
      </c>
      <c r="M37" s="472">
        <f t="shared" si="7"/>
        <v>32</v>
      </c>
      <c r="N37" s="472">
        <f t="shared" si="7"/>
        <v>13</v>
      </c>
    </row>
    <row r="38" spans="1:14">
      <c r="A38" s="30"/>
      <c r="B38" s="256"/>
      <c r="C38" s="256"/>
      <c r="D38" s="267"/>
      <c r="E38" s="258">
        <v>13</v>
      </c>
      <c r="F38" s="259">
        <v>0</v>
      </c>
      <c r="G38" s="466">
        <v>0</v>
      </c>
      <c r="H38" s="472">
        <v>0</v>
      </c>
      <c r="I38" s="472">
        <v>0</v>
      </c>
      <c r="J38" s="472">
        <f t="shared" ref="J38:J50" si="8">H38+I38</f>
        <v>0</v>
      </c>
      <c r="K38" s="473">
        <v>0</v>
      </c>
      <c r="L38" s="473">
        <v>0</v>
      </c>
      <c r="M38" s="473">
        <f t="shared" ref="M38:M50" si="9">K38+L38</f>
        <v>0</v>
      </c>
      <c r="N38" s="473">
        <v>0</v>
      </c>
    </row>
    <row r="39" spans="1:14">
      <c r="A39" s="30"/>
      <c r="B39" s="262" t="s">
        <v>1</v>
      </c>
      <c r="C39" s="262" t="s">
        <v>0</v>
      </c>
      <c r="D39" s="38" t="s">
        <v>21</v>
      </c>
      <c r="E39" s="258">
        <v>12</v>
      </c>
      <c r="F39" s="259">
        <v>0</v>
      </c>
      <c r="G39" s="466">
        <v>0</v>
      </c>
      <c r="H39" s="472">
        <v>0</v>
      </c>
      <c r="I39" s="472">
        <v>0</v>
      </c>
      <c r="J39" s="472">
        <f t="shared" si="8"/>
        <v>0</v>
      </c>
      <c r="K39" s="473">
        <v>0</v>
      </c>
      <c r="L39" s="473">
        <v>0</v>
      </c>
      <c r="M39" s="473">
        <f t="shared" si="9"/>
        <v>0</v>
      </c>
      <c r="N39" s="473">
        <v>0</v>
      </c>
    </row>
    <row r="40" spans="1:14">
      <c r="A40" s="30"/>
      <c r="B40" s="262" t="s">
        <v>10</v>
      </c>
      <c r="C40" s="262"/>
      <c r="D40" s="38" t="s">
        <v>10</v>
      </c>
      <c r="E40" s="258">
        <v>11</v>
      </c>
      <c r="F40" s="259">
        <v>0</v>
      </c>
      <c r="G40" s="466">
        <v>0</v>
      </c>
      <c r="H40" s="472">
        <v>0</v>
      </c>
      <c r="I40" s="472">
        <v>0</v>
      </c>
      <c r="J40" s="472">
        <f t="shared" si="8"/>
        <v>0</v>
      </c>
      <c r="K40" s="473">
        <v>0</v>
      </c>
      <c r="L40" s="473">
        <v>0</v>
      </c>
      <c r="M40" s="473">
        <f t="shared" si="9"/>
        <v>0</v>
      </c>
      <c r="N40" s="473">
        <v>0</v>
      </c>
    </row>
    <row r="41" spans="1:14">
      <c r="A41" s="30"/>
      <c r="B41" s="262" t="s">
        <v>11</v>
      </c>
      <c r="C41" s="256"/>
      <c r="D41" s="38" t="s">
        <v>2</v>
      </c>
      <c r="E41" s="258">
        <v>10</v>
      </c>
      <c r="F41" s="259">
        <v>0</v>
      </c>
      <c r="G41" s="466">
        <v>0</v>
      </c>
      <c r="H41" s="472">
        <v>0</v>
      </c>
      <c r="I41" s="472">
        <v>0</v>
      </c>
      <c r="J41" s="472">
        <f t="shared" si="8"/>
        <v>0</v>
      </c>
      <c r="K41" s="473">
        <v>0</v>
      </c>
      <c r="L41" s="473">
        <v>0</v>
      </c>
      <c r="M41" s="473">
        <f t="shared" si="9"/>
        <v>0</v>
      </c>
      <c r="N41" s="473">
        <v>0</v>
      </c>
    </row>
    <row r="42" spans="1:14">
      <c r="A42" s="30"/>
      <c r="B42" s="262" t="s">
        <v>4</v>
      </c>
      <c r="C42" s="262"/>
      <c r="D42" s="38" t="s">
        <v>27</v>
      </c>
      <c r="E42" s="258">
        <v>9</v>
      </c>
      <c r="F42" s="259">
        <v>0</v>
      </c>
      <c r="G42" s="466">
        <v>0</v>
      </c>
      <c r="H42" s="472">
        <v>0</v>
      </c>
      <c r="I42" s="472">
        <v>0</v>
      </c>
      <c r="J42" s="472">
        <f t="shared" si="8"/>
        <v>0</v>
      </c>
      <c r="K42" s="473">
        <v>0</v>
      </c>
      <c r="L42" s="473">
        <v>0</v>
      </c>
      <c r="M42" s="473">
        <f t="shared" si="9"/>
        <v>0</v>
      </c>
      <c r="N42" s="473">
        <v>0</v>
      </c>
    </row>
    <row r="43" spans="1:14">
      <c r="A43" s="30"/>
      <c r="B43" s="262" t="s">
        <v>3</v>
      </c>
      <c r="C43" s="262" t="s">
        <v>5</v>
      </c>
      <c r="D43" s="38" t="s">
        <v>1</v>
      </c>
      <c r="E43" s="258">
        <v>8</v>
      </c>
      <c r="F43" s="259">
        <v>0</v>
      </c>
      <c r="G43" s="466">
        <v>0</v>
      </c>
      <c r="H43" s="472">
        <v>0</v>
      </c>
      <c r="I43" s="472">
        <v>0</v>
      </c>
      <c r="J43" s="472">
        <f t="shared" si="8"/>
        <v>0</v>
      </c>
      <c r="K43" s="473">
        <v>0</v>
      </c>
      <c r="L43" s="473">
        <v>0</v>
      </c>
      <c r="M43" s="473">
        <f t="shared" si="9"/>
        <v>0</v>
      </c>
      <c r="N43" s="473">
        <v>0</v>
      </c>
    </row>
    <row r="44" spans="1:14">
      <c r="A44" s="30"/>
      <c r="B44" s="262" t="s">
        <v>4</v>
      </c>
      <c r="C44" s="262"/>
      <c r="D44" s="38" t="s">
        <v>26</v>
      </c>
      <c r="E44" s="258">
        <v>7</v>
      </c>
      <c r="F44" s="259">
        <v>0</v>
      </c>
      <c r="G44" s="466">
        <v>0</v>
      </c>
      <c r="H44" s="472">
        <v>0</v>
      </c>
      <c r="I44" s="472">
        <v>0</v>
      </c>
      <c r="J44" s="472">
        <f t="shared" si="8"/>
        <v>0</v>
      </c>
      <c r="K44" s="473">
        <v>0</v>
      </c>
      <c r="L44" s="473">
        <v>0</v>
      </c>
      <c r="M44" s="473">
        <f t="shared" si="9"/>
        <v>0</v>
      </c>
      <c r="N44" s="473">
        <v>0</v>
      </c>
    </row>
    <row r="45" spans="1:14">
      <c r="A45" s="30"/>
      <c r="B45" s="262" t="s">
        <v>1</v>
      </c>
      <c r="C45" s="262"/>
      <c r="D45" s="38" t="s">
        <v>22</v>
      </c>
      <c r="E45" s="258">
        <v>6</v>
      </c>
      <c r="F45" s="259">
        <v>0</v>
      </c>
      <c r="G45" s="466">
        <v>0</v>
      </c>
      <c r="H45" s="472">
        <v>0</v>
      </c>
      <c r="I45" s="472">
        <v>0</v>
      </c>
      <c r="J45" s="472">
        <f t="shared" si="8"/>
        <v>0</v>
      </c>
      <c r="K45" s="473">
        <v>0</v>
      </c>
      <c r="L45" s="473">
        <v>0</v>
      </c>
      <c r="M45" s="473">
        <f t="shared" si="9"/>
        <v>0</v>
      </c>
      <c r="N45" s="473">
        <v>0</v>
      </c>
    </row>
    <row r="46" spans="1:14">
      <c r="A46" s="30"/>
      <c r="B46" s="262" t="s">
        <v>12</v>
      </c>
      <c r="C46" s="256"/>
      <c r="D46" s="38" t="s">
        <v>2</v>
      </c>
      <c r="E46" s="258">
        <v>5</v>
      </c>
      <c r="F46" s="259">
        <v>0</v>
      </c>
      <c r="G46" s="466">
        <v>0</v>
      </c>
      <c r="H46" s="472">
        <v>0</v>
      </c>
      <c r="I46" s="472">
        <v>0</v>
      </c>
      <c r="J46" s="472">
        <f t="shared" si="8"/>
        <v>0</v>
      </c>
      <c r="K46" s="473">
        <v>0</v>
      </c>
      <c r="L46" s="473">
        <v>0</v>
      </c>
      <c r="M46" s="473">
        <f t="shared" si="9"/>
        <v>0</v>
      </c>
      <c r="N46" s="473">
        <v>0</v>
      </c>
    </row>
    <row r="47" spans="1:14">
      <c r="A47" s="30"/>
      <c r="B47" s="262"/>
      <c r="C47" s="262"/>
      <c r="D47" s="38" t="s">
        <v>7</v>
      </c>
      <c r="E47" s="258">
        <v>4</v>
      </c>
      <c r="F47" s="259">
        <v>0</v>
      </c>
      <c r="G47" s="466">
        <v>0</v>
      </c>
      <c r="H47" s="472">
        <f t="shared" ref="H47:H50" si="10">F47+G47</f>
        <v>0</v>
      </c>
      <c r="I47" s="472">
        <v>0</v>
      </c>
      <c r="J47" s="472">
        <f t="shared" si="8"/>
        <v>0</v>
      </c>
      <c r="K47" s="473">
        <v>0</v>
      </c>
      <c r="L47" s="473">
        <v>0</v>
      </c>
      <c r="M47" s="473">
        <f t="shared" si="9"/>
        <v>0</v>
      </c>
      <c r="N47" s="473">
        <v>0</v>
      </c>
    </row>
    <row r="48" spans="1:14">
      <c r="A48" s="30"/>
      <c r="B48" s="262"/>
      <c r="C48" s="262" t="s">
        <v>1</v>
      </c>
      <c r="D48" s="38" t="s">
        <v>1</v>
      </c>
      <c r="E48" s="258">
        <v>3</v>
      </c>
      <c r="F48" s="259">
        <v>0</v>
      </c>
      <c r="G48" s="466">
        <v>0</v>
      </c>
      <c r="H48" s="472">
        <f t="shared" si="10"/>
        <v>0</v>
      </c>
      <c r="I48" s="472">
        <v>0</v>
      </c>
      <c r="J48" s="472">
        <f t="shared" si="8"/>
        <v>0</v>
      </c>
      <c r="K48" s="473">
        <v>0</v>
      </c>
      <c r="L48" s="473">
        <v>0</v>
      </c>
      <c r="M48" s="473">
        <f t="shared" si="9"/>
        <v>0</v>
      </c>
      <c r="N48" s="473">
        <v>0</v>
      </c>
    </row>
    <row r="49" spans="1:14">
      <c r="A49" s="30"/>
      <c r="B49" s="262"/>
      <c r="C49" s="262"/>
      <c r="D49" s="38" t="s">
        <v>3</v>
      </c>
      <c r="E49" s="258">
        <v>2</v>
      </c>
      <c r="F49" s="259">
        <v>0</v>
      </c>
      <c r="G49" s="466">
        <v>0</v>
      </c>
      <c r="H49" s="472">
        <f t="shared" si="10"/>
        <v>0</v>
      </c>
      <c r="I49" s="472">
        <v>0</v>
      </c>
      <c r="J49" s="472">
        <f t="shared" si="8"/>
        <v>0</v>
      </c>
      <c r="K49" s="473">
        <v>0</v>
      </c>
      <c r="L49" s="473">
        <v>0</v>
      </c>
      <c r="M49" s="473">
        <f t="shared" si="9"/>
        <v>0</v>
      </c>
      <c r="N49" s="473">
        <v>0</v>
      </c>
    </row>
    <row r="50" spans="1:14">
      <c r="A50" s="30"/>
      <c r="B50" s="265"/>
      <c r="C50" s="38"/>
      <c r="D50" s="265"/>
      <c r="E50" s="256">
        <v>1</v>
      </c>
      <c r="F50" s="268">
        <v>0</v>
      </c>
      <c r="G50" s="467">
        <v>0</v>
      </c>
      <c r="H50" s="472">
        <f t="shared" si="10"/>
        <v>0</v>
      </c>
      <c r="I50" s="472">
        <v>0</v>
      </c>
      <c r="J50" s="472">
        <f t="shared" si="8"/>
        <v>0</v>
      </c>
      <c r="K50" s="473">
        <v>0</v>
      </c>
      <c r="L50" s="473">
        <v>0</v>
      </c>
      <c r="M50" s="473">
        <f t="shared" si="9"/>
        <v>0</v>
      </c>
      <c r="N50" s="473">
        <v>0</v>
      </c>
    </row>
    <row r="51" spans="1:14" ht="12.75" customHeight="1">
      <c r="B51" s="427" t="s">
        <v>20</v>
      </c>
      <c r="C51" s="427"/>
      <c r="D51" s="427"/>
      <c r="E51" s="427"/>
      <c r="F51" s="259">
        <v>0</v>
      </c>
      <c r="G51" s="466">
        <f t="shared" ref="G51:N51" si="11">SUM(G38:G50)</f>
        <v>0</v>
      </c>
      <c r="H51" s="472">
        <f t="shared" si="11"/>
        <v>0</v>
      </c>
      <c r="I51" s="472">
        <f t="shared" si="11"/>
        <v>0</v>
      </c>
      <c r="J51" s="472">
        <f t="shared" si="11"/>
        <v>0</v>
      </c>
      <c r="K51" s="472">
        <f t="shared" si="11"/>
        <v>0</v>
      </c>
      <c r="L51" s="472">
        <f t="shared" si="11"/>
        <v>0</v>
      </c>
      <c r="M51" s="472">
        <f t="shared" si="11"/>
        <v>0</v>
      </c>
      <c r="N51" s="472">
        <f t="shared" si="11"/>
        <v>0</v>
      </c>
    </row>
    <row r="52" spans="1:14">
      <c r="B52" s="427" t="s">
        <v>37</v>
      </c>
      <c r="C52" s="427"/>
      <c r="D52" s="427"/>
      <c r="E52" s="427"/>
      <c r="F52" s="259"/>
      <c r="G52" s="466"/>
      <c r="H52" s="472"/>
      <c r="I52" s="472"/>
      <c r="J52" s="472"/>
      <c r="K52" s="472"/>
      <c r="L52" s="472"/>
      <c r="M52" s="472"/>
      <c r="N52" s="472"/>
    </row>
    <row r="53" spans="1:14" ht="12.75" customHeight="1">
      <c r="B53" s="426" t="s">
        <v>40</v>
      </c>
      <c r="C53" s="426"/>
      <c r="D53" s="426"/>
      <c r="E53" s="426"/>
      <c r="F53" s="269">
        <f t="shared" ref="F53:N53" si="12">+F23+F37+F51+F52</f>
        <v>371</v>
      </c>
      <c r="G53" s="468">
        <f t="shared" si="12"/>
        <v>38</v>
      </c>
      <c r="H53" s="474">
        <f t="shared" si="12"/>
        <v>409</v>
      </c>
      <c r="I53" s="474">
        <f t="shared" si="12"/>
        <v>7</v>
      </c>
      <c r="J53" s="474">
        <f t="shared" si="12"/>
        <v>416</v>
      </c>
      <c r="K53" s="474">
        <f t="shared" si="12"/>
        <v>45</v>
      </c>
      <c r="L53" s="474">
        <f t="shared" si="12"/>
        <v>13</v>
      </c>
      <c r="M53" s="474">
        <f t="shared" si="12"/>
        <v>58</v>
      </c>
      <c r="N53" s="474">
        <f t="shared" si="12"/>
        <v>20</v>
      </c>
    </row>
    <row r="54" spans="1:14"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</row>
    <row r="55" spans="1:14">
      <c r="B55" s="6" t="s">
        <v>38</v>
      </c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</row>
  </sheetData>
  <mergeCells count="16">
    <mergeCell ref="B5:N5"/>
    <mergeCell ref="B7:E9"/>
    <mergeCell ref="F7:J7"/>
    <mergeCell ref="K7:N7"/>
    <mergeCell ref="B53:E53"/>
    <mergeCell ref="F8:H8"/>
    <mergeCell ref="I8:I9"/>
    <mergeCell ref="J8:J9"/>
    <mergeCell ref="K8:K9"/>
    <mergeCell ref="N8:N9"/>
    <mergeCell ref="B23:E23"/>
    <mergeCell ref="B37:E37"/>
    <mergeCell ref="B51:E51"/>
    <mergeCell ref="B52:E52"/>
    <mergeCell ref="L8:L9"/>
    <mergeCell ref="M8:M9"/>
  </mergeCells>
  <pageMargins left="0.511811024" right="0.511811024" top="0.78740157499999996" bottom="0.78740157499999996" header="0.31496062000000002" footer="0.31496062000000002"/>
  <ignoredErrors>
    <ignoredError sqref="J23:N52" formula="1"/>
  </ignoredError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workbookViewId="0"/>
  </sheetViews>
  <sheetFormatPr defaultRowHeight="12.75"/>
  <cols>
    <col min="1" max="1" width="1.7109375" customWidth="1"/>
    <col min="2" max="2" width="4.42578125" customWidth="1"/>
    <col min="3" max="4" width="4.140625" customWidth="1"/>
    <col min="5" max="5" width="6.28515625" customWidth="1"/>
    <col min="6" max="10" width="10.7109375" customWidth="1"/>
    <col min="11" max="11" width="11.42578125" bestFit="1" customWidth="1"/>
    <col min="12" max="13" width="10.7109375" customWidth="1"/>
    <col min="14" max="14" width="11.42578125" customWidth="1"/>
  </cols>
  <sheetData>
    <row r="1" spans="1:14">
      <c r="B1" s="5" t="s">
        <v>32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spans="1:14">
      <c r="B2" s="5" t="s">
        <v>34</v>
      </c>
      <c r="C2" s="6"/>
      <c r="D2" s="380" t="s">
        <v>84</v>
      </c>
      <c r="E2" s="380"/>
      <c r="F2" s="380"/>
      <c r="G2" s="380"/>
      <c r="H2" s="380"/>
      <c r="I2" s="380"/>
      <c r="J2" s="380"/>
      <c r="K2" s="6"/>
      <c r="L2" s="6"/>
      <c r="M2" s="6"/>
      <c r="N2" s="6"/>
    </row>
    <row r="3" spans="1:14">
      <c r="B3" s="5" t="s">
        <v>33</v>
      </c>
      <c r="C3" s="6"/>
      <c r="D3" s="380" t="s">
        <v>47</v>
      </c>
      <c r="E3" s="380"/>
      <c r="F3" s="380"/>
      <c r="G3" s="380"/>
      <c r="H3" s="380"/>
      <c r="I3" s="380"/>
      <c r="J3" s="380"/>
      <c r="K3" s="6"/>
      <c r="L3" s="6"/>
      <c r="M3" s="6"/>
      <c r="N3" s="6"/>
    </row>
    <row r="4" spans="1:14">
      <c r="B4" s="366" t="s">
        <v>36</v>
      </c>
      <c r="C4" s="366"/>
      <c r="D4" s="366"/>
      <c r="E4" s="366"/>
      <c r="F4" s="150">
        <v>42490</v>
      </c>
      <c r="G4" s="6"/>
      <c r="H4" s="6"/>
      <c r="I4" s="6"/>
      <c r="J4" s="6"/>
      <c r="K4" s="6"/>
      <c r="L4" s="6"/>
      <c r="M4" s="6"/>
      <c r="N4" s="6"/>
    </row>
    <row r="5" spans="1:14">
      <c r="B5" s="337" t="s">
        <v>24</v>
      </c>
      <c r="C5" s="337"/>
      <c r="D5" s="337"/>
      <c r="E5" s="337"/>
      <c r="F5" s="337"/>
      <c r="G5" s="337"/>
      <c r="H5" s="337"/>
      <c r="I5" s="337"/>
      <c r="J5" s="337"/>
      <c r="K5" s="337"/>
      <c r="L5" s="337"/>
      <c r="M5" s="337"/>
      <c r="N5" s="337"/>
    </row>
    <row r="6" spans="1:14">
      <c r="B6" s="8" t="s">
        <v>39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12.75" customHeight="1">
      <c r="B7" s="415" t="s">
        <v>41</v>
      </c>
      <c r="C7" s="415"/>
      <c r="D7" s="415"/>
      <c r="E7" s="415"/>
      <c r="F7" s="415" t="s">
        <v>35</v>
      </c>
      <c r="G7" s="415"/>
      <c r="H7" s="415"/>
      <c r="I7" s="415"/>
      <c r="J7" s="415"/>
      <c r="K7" s="415" t="s">
        <v>28</v>
      </c>
      <c r="L7" s="415"/>
      <c r="M7" s="415"/>
      <c r="N7" s="415"/>
    </row>
    <row r="8" spans="1:14" ht="12.75" customHeight="1">
      <c r="B8" s="415"/>
      <c r="C8" s="415"/>
      <c r="D8" s="415"/>
      <c r="E8" s="415"/>
      <c r="F8" s="415" t="s">
        <v>13</v>
      </c>
      <c r="G8" s="415"/>
      <c r="H8" s="415"/>
      <c r="I8" s="415" t="s">
        <v>14</v>
      </c>
      <c r="J8" s="415" t="s">
        <v>15</v>
      </c>
      <c r="K8" s="415" t="s">
        <v>30</v>
      </c>
      <c r="L8" s="415" t="s">
        <v>31</v>
      </c>
      <c r="M8" s="415" t="s">
        <v>15</v>
      </c>
      <c r="N8" s="415" t="s">
        <v>29</v>
      </c>
    </row>
    <row r="9" spans="1:14" ht="24">
      <c r="B9" s="415"/>
      <c r="C9" s="415"/>
      <c r="D9" s="415"/>
      <c r="E9" s="415"/>
      <c r="F9" s="83" t="s">
        <v>16</v>
      </c>
      <c r="G9" s="83" t="s">
        <v>17</v>
      </c>
      <c r="H9" s="83" t="s">
        <v>23</v>
      </c>
      <c r="I9" s="415"/>
      <c r="J9" s="415"/>
      <c r="K9" s="415"/>
      <c r="L9" s="415"/>
      <c r="M9" s="415"/>
      <c r="N9" s="415"/>
    </row>
    <row r="10" spans="1:14">
      <c r="A10" s="3"/>
      <c r="B10" s="40"/>
      <c r="C10" s="41"/>
      <c r="D10" s="42"/>
      <c r="E10" s="84">
        <v>13</v>
      </c>
      <c r="F10" s="270">
        <v>111</v>
      </c>
      <c r="G10" s="270">
        <v>6</v>
      </c>
      <c r="H10" s="233">
        <f>F10+G10</f>
        <v>117</v>
      </c>
      <c r="I10" s="270">
        <v>0</v>
      </c>
      <c r="J10" s="233">
        <f>H10+I10</f>
        <v>117</v>
      </c>
      <c r="K10" s="270">
        <v>43</v>
      </c>
      <c r="L10" s="270">
        <v>9</v>
      </c>
      <c r="M10" s="234">
        <f>K10+L10</f>
        <v>52</v>
      </c>
      <c r="N10" s="270">
        <v>13</v>
      </c>
    </row>
    <row r="11" spans="1:14">
      <c r="A11" s="3"/>
      <c r="B11" s="43" t="s">
        <v>1</v>
      </c>
      <c r="C11" s="44" t="s">
        <v>0</v>
      </c>
      <c r="D11" s="42"/>
      <c r="E11" s="84">
        <v>12</v>
      </c>
      <c r="F11" s="270">
        <v>11</v>
      </c>
      <c r="G11" s="270">
        <v>0</v>
      </c>
      <c r="H11" s="233">
        <f t="shared" ref="H11:H22" si="0">F11+G11</f>
        <v>11</v>
      </c>
      <c r="I11" s="270">
        <v>0</v>
      </c>
      <c r="J11" s="233">
        <f t="shared" ref="J11:J50" si="1">H11+I11</f>
        <v>11</v>
      </c>
      <c r="K11" s="270">
        <v>0</v>
      </c>
      <c r="L11" s="270">
        <v>0</v>
      </c>
      <c r="M11" s="234">
        <f t="shared" ref="M11:M22" si="2">K11+L11</f>
        <v>0</v>
      </c>
      <c r="N11" s="270">
        <v>0</v>
      </c>
    </row>
    <row r="12" spans="1:14">
      <c r="A12" s="3"/>
      <c r="B12" s="43" t="s">
        <v>2</v>
      </c>
      <c r="C12" s="45"/>
      <c r="D12" s="46" t="s">
        <v>6</v>
      </c>
      <c r="E12" s="84">
        <v>11</v>
      </c>
      <c r="F12" s="270">
        <f>5+1</f>
        <v>6</v>
      </c>
      <c r="G12" s="270">
        <f>1-1</f>
        <v>0</v>
      </c>
      <c r="H12" s="233">
        <f t="shared" si="0"/>
        <v>6</v>
      </c>
      <c r="I12" s="270">
        <v>0</v>
      </c>
      <c r="J12" s="233">
        <f t="shared" si="1"/>
        <v>6</v>
      </c>
      <c r="K12" s="270">
        <v>0</v>
      </c>
      <c r="L12" s="270">
        <v>0</v>
      </c>
      <c r="M12" s="234">
        <f t="shared" si="2"/>
        <v>0</v>
      </c>
      <c r="N12" s="270">
        <v>0</v>
      </c>
    </row>
    <row r="13" spans="1:14">
      <c r="A13" s="3"/>
      <c r="B13" s="43" t="s">
        <v>1</v>
      </c>
      <c r="C13" s="44"/>
      <c r="D13" s="46" t="s">
        <v>10</v>
      </c>
      <c r="E13" s="84">
        <v>10</v>
      </c>
      <c r="F13" s="270">
        <v>8</v>
      </c>
      <c r="G13" s="270">
        <v>0</v>
      </c>
      <c r="H13" s="233">
        <f t="shared" si="0"/>
        <v>8</v>
      </c>
      <c r="I13" s="270">
        <v>0</v>
      </c>
      <c r="J13" s="233">
        <f t="shared" si="1"/>
        <v>8</v>
      </c>
      <c r="K13" s="270">
        <v>0</v>
      </c>
      <c r="L13" s="270">
        <v>2</v>
      </c>
      <c r="M13" s="234">
        <f t="shared" si="2"/>
        <v>2</v>
      </c>
      <c r="N13" s="270">
        <v>2</v>
      </c>
    </row>
    <row r="14" spans="1:14">
      <c r="A14" s="3"/>
      <c r="B14" s="43" t="s">
        <v>3</v>
      </c>
      <c r="C14" s="44"/>
      <c r="D14" s="46" t="s">
        <v>25</v>
      </c>
      <c r="E14" s="84">
        <v>9</v>
      </c>
      <c r="F14" s="270">
        <v>1</v>
      </c>
      <c r="G14" s="270">
        <v>0</v>
      </c>
      <c r="H14" s="233">
        <f t="shared" si="0"/>
        <v>1</v>
      </c>
      <c r="I14" s="270">
        <v>0</v>
      </c>
      <c r="J14" s="233">
        <f t="shared" si="1"/>
        <v>1</v>
      </c>
      <c r="K14" s="270">
        <v>0</v>
      </c>
      <c r="L14" s="270">
        <v>0</v>
      </c>
      <c r="M14" s="234">
        <f t="shared" si="2"/>
        <v>0</v>
      </c>
      <c r="N14" s="270">
        <v>0</v>
      </c>
    </row>
    <row r="15" spans="1:14">
      <c r="A15" s="3"/>
      <c r="B15" s="43" t="s">
        <v>4</v>
      </c>
      <c r="C15" s="44" t="s">
        <v>5</v>
      </c>
      <c r="D15" s="46" t="s">
        <v>22</v>
      </c>
      <c r="E15" s="84">
        <v>8</v>
      </c>
      <c r="F15" s="270">
        <v>2</v>
      </c>
      <c r="G15" s="270">
        <v>0</v>
      </c>
      <c r="H15" s="233">
        <f t="shared" si="0"/>
        <v>2</v>
      </c>
      <c r="I15" s="270">
        <v>0</v>
      </c>
      <c r="J15" s="233">
        <f t="shared" si="1"/>
        <v>2</v>
      </c>
      <c r="K15" s="270">
        <v>1</v>
      </c>
      <c r="L15" s="270">
        <v>0</v>
      </c>
      <c r="M15" s="234">
        <f t="shared" si="2"/>
        <v>1</v>
      </c>
      <c r="N15" s="270">
        <v>0</v>
      </c>
    </row>
    <row r="16" spans="1:14">
      <c r="A16" s="3"/>
      <c r="B16" s="43" t="s">
        <v>6</v>
      </c>
      <c r="C16" s="44"/>
      <c r="D16" s="46" t="s">
        <v>12</v>
      </c>
      <c r="E16" s="84">
        <v>7</v>
      </c>
      <c r="F16" s="270">
        <v>3</v>
      </c>
      <c r="G16" s="270">
        <v>0</v>
      </c>
      <c r="H16" s="233">
        <f t="shared" si="0"/>
        <v>3</v>
      </c>
      <c r="I16" s="270">
        <v>0</v>
      </c>
      <c r="J16" s="233">
        <f t="shared" si="1"/>
        <v>3</v>
      </c>
      <c r="K16" s="270">
        <v>0</v>
      </c>
      <c r="L16" s="270">
        <v>1</v>
      </c>
      <c r="M16" s="234">
        <f t="shared" si="2"/>
        <v>1</v>
      </c>
      <c r="N16" s="270">
        <v>3</v>
      </c>
    </row>
    <row r="17" spans="1:14">
      <c r="A17" s="3"/>
      <c r="B17" s="43" t="s">
        <v>7</v>
      </c>
      <c r="C17" s="45"/>
      <c r="D17" s="46" t="s">
        <v>4</v>
      </c>
      <c r="E17" s="84">
        <v>6</v>
      </c>
      <c r="F17" s="270">
        <f>8+1+1</f>
        <v>10</v>
      </c>
      <c r="G17" s="270">
        <f>2-1-1</f>
        <v>0</v>
      </c>
      <c r="H17" s="233">
        <f t="shared" si="0"/>
        <v>10</v>
      </c>
      <c r="I17" s="270">
        <v>0</v>
      </c>
      <c r="J17" s="233">
        <f t="shared" si="1"/>
        <v>10</v>
      </c>
      <c r="K17" s="270">
        <v>0</v>
      </c>
      <c r="L17" s="270">
        <v>0</v>
      </c>
      <c r="M17" s="234">
        <f t="shared" si="2"/>
        <v>0</v>
      </c>
      <c r="N17" s="270">
        <v>0</v>
      </c>
    </row>
    <row r="18" spans="1:14">
      <c r="A18" s="3"/>
      <c r="B18" s="43" t="s">
        <v>1</v>
      </c>
      <c r="C18" s="44"/>
      <c r="D18" s="46" t="s">
        <v>9</v>
      </c>
      <c r="E18" s="84">
        <v>5</v>
      </c>
      <c r="F18" s="270">
        <f>45+1+1</f>
        <v>47</v>
      </c>
      <c r="G18" s="270">
        <f>2-1-1</f>
        <v>0</v>
      </c>
      <c r="H18" s="233">
        <f t="shared" si="0"/>
        <v>47</v>
      </c>
      <c r="I18" s="270">
        <v>0</v>
      </c>
      <c r="J18" s="233">
        <f t="shared" si="1"/>
        <v>47</v>
      </c>
      <c r="K18" s="270">
        <v>0</v>
      </c>
      <c r="L18" s="270">
        <v>0</v>
      </c>
      <c r="M18" s="234">
        <f t="shared" si="2"/>
        <v>0</v>
      </c>
      <c r="N18" s="270">
        <v>0</v>
      </c>
    </row>
    <row r="19" spans="1:14">
      <c r="A19" s="3"/>
      <c r="B19" s="43"/>
      <c r="C19" s="44"/>
      <c r="D19" s="46" t="s">
        <v>12</v>
      </c>
      <c r="E19" s="84">
        <v>4</v>
      </c>
      <c r="F19" s="270">
        <f>45+1+1+1</f>
        <v>48</v>
      </c>
      <c r="G19" s="270">
        <f>3-1-1-1</f>
        <v>0</v>
      </c>
      <c r="H19" s="233">
        <f t="shared" si="0"/>
        <v>48</v>
      </c>
      <c r="I19" s="270">
        <v>0</v>
      </c>
      <c r="J19" s="233">
        <f t="shared" si="1"/>
        <v>48</v>
      </c>
      <c r="K19" s="270">
        <v>0</v>
      </c>
      <c r="L19" s="270">
        <v>0</v>
      </c>
      <c r="M19" s="234">
        <f t="shared" si="2"/>
        <v>0</v>
      </c>
      <c r="N19" s="270">
        <v>0</v>
      </c>
    </row>
    <row r="20" spans="1:14">
      <c r="A20" s="3"/>
      <c r="B20" s="43"/>
      <c r="C20" s="44" t="s">
        <v>1</v>
      </c>
      <c r="D20" s="42"/>
      <c r="E20" s="84">
        <v>3</v>
      </c>
      <c r="F20" s="270">
        <v>0</v>
      </c>
      <c r="G20" s="270">
        <v>19</v>
      </c>
      <c r="H20" s="233">
        <f t="shared" si="0"/>
        <v>19</v>
      </c>
      <c r="I20" s="270">
        <v>0</v>
      </c>
      <c r="J20" s="233">
        <f t="shared" si="1"/>
        <v>19</v>
      </c>
      <c r="K20" s="270">
        <v>0</v>
      </c>
      <c r="L20" s="270">
        <v>0</v>
      </c>
      <c r="M20" s="234">
        <f t="shared" si="2"/>
        <v>0</v>
      </c>
      <c r="N20" s="270">
        <v>0</v>
      </c>
    </row>
    <row r="21" spans="1:14">
      <c r="A21" s="3"/>
      <c r="B21" s="43"/>
      <c r="C21" s="44"/>
      <c r="D21" s="42"/>
      <c r="E21" s="84">
        <v>2</v>
      </c>
      <c r="F21" s="270">
        <v>0</v>
      </c>
      <c r="G21" s="270">
        <v>10</v>
      </c>
      <c r="H21" s="233">
        <f t="shared" si="0"/>
        <v>10</v>
      </c>
      <c r="I21" s="270">
        <v>0</v>
      </c>
      <c r="J21" s="233">
        <f t="shared" si="1"/>
        <v>10</v>
      </c>
      <c r="K21" s="270">
        <v>0</v>
      </c>
      <c r="L21" s="270">
        <v>0</v>
      </c>
      <c r="M21" s="234">
        <f t="shared" si="2"/>
        <v>0</v>
      </c>
      <c r="N21" s="270">
        <v>0</v>
      </c>
    </row>
    <row r="22" spans="1:14">
      <c r="A22" s="3"/>
      <c r="B22" s="47"/>
      <c r="C22" s="45"/>
      <c r="D22" s="42"/>
      <c r="E22" s="40">
        <v>1</v>
      </c>
      <c r="F22" s="270">
        <v>0</v>
      </c>
      <c r="G22" s="270">
        <v>0</v>
      </c>
      <c r="H22" s="233">
        <f t="shared" si="0"/>
        <v>0</v>
      </c>
      <c r="I22" s="270">
        <v>4</v>
      </c>
      <c r="J22" s="233">
        <f t="shared" si="1"/>
        <v>4</v>
      </c>
      <c r="K22" s="270">
        <v>0</v>
      </c>
      <c r="L22" s="270">
        <v>0</v>
      </c>
      <c r="M22" s="234">
        <f t="shared" si="2"/>
        <v>0</v>
      </c>
      <c r="N22" s="270">
        <v>0</v>
      </c>
    </row>
    <row r="23" spans="1:14" ht="12.75" customHeight="1">
      <c r="A23" s="3"/>
      <c r="B23" s="416" t="s">
        <v>18</v>
      </c>
      <c r="C23" s="417"/>
      <c r="D23" s="417"/>
      <c r="E23" s="418"/>
      <c r="F23" s="233">
        <f t="shared" ref="F23:N23" si="3">SUM(F10:F22)</f>
        <v>247</v>
      </c>
      <c r="G23" s="233">
        <f t="shared" si="3"/>
        <v>35</v>
      </c>
      <c r="H23" s="159">
        <f t="shared" si="3"/>
        <v>282</v>
      </c>
      <c r="I23" s="233">
        <f t="shared" si="3"/>
        <v>4</v>
      </c>
      <c r="J23" s="159">
        <f t="shared" si="3"/>
        <v>286</v>
      </c>
      <c r="K23" s="235">
        <f t="shared" si="3"/>
        <v>44</v>
      </c>
      <c r="L23" s="235">
        <f t="shared" si="3"/>
        <v>12</v>
      </c>
      <c r="M23" s="233">
        <f t="shared" si="3"/>
        <v>56</v>
      </c>
      <c r="N23" s="233">
        <f t="shared" si="3"/>
        <v>18</v>
      </c>
    </row>
    <row r="24" spans="1:14">
      <c r="A24" s="3"/>
      <c r="B24" s="43"/>
      <c r="C24" s="43"/>
      <c r="D24" s="48"/>
      <c r="E24" s="47">
        <v>13</v>
      </c>
      <c r="F24" s="270">
        <f>242+1</f>
        <v>243</v>
      </c>
      <c r="G24" s="270">
        <f>27-1</f>
        <v>26</v>
      </c>
      <c r="H24" s="233">
        <f>F24+G24</f>
        <v>269</v>
      </c>
      <c r="I24" s="270">
        <v>0</v>
      </c>
      <c r="J24" s="233">
        <f t="shared" si="1"/>
        <v>269</v>
      </c>
      <c r="K24" s="270">
        <v>60</v>
      </c>
      <c r="L24" s="270">
        <v>16</v>
      </c>
      <c r="M24" s="236">
        <f>K24+L24</f>
        <v>76</v>
      </c>
      <c r="N24" s="270">
        <v>20</v>
      </c>
    </row>
    <row r="25" spans="1:14">
      <c r="A25" s="3"/>
      <c r="B25" s="43"/>
      <c r="C25" s="43" t="s">
        <v>0</v>
      </c>
      <c r="D25" s="48"/>
      <c r="E25" s="84">
        <v>12</v>
      </c>
      <c r="F25" s="270">
        <v>13</v>
      </c>
      <c r="G25" s="270">
        <v>0</v>
      </c>
      <c r="H25" s="233">
        <f t="shared" ref="H25:H50" si="4">F25+G25</f>
        <v>13</v>
      </c>
      <c r="I25" s="270">
        <v>0</v>
      </c>
      <c r="J25" s="233">
        <f t="shared" si="1"/>
        <v>13</v>
      </c>
      <c r="K25" s="270">
        <v>0</v>
      </c>
      <c r="L25" s="270">
        <v>0</v>
      </c>
      <c r="M25" s="236">
        <f t="shared" ref="M25:M36" si="5">K25+L25</f>
        <v>0</v>
      </c>
      <c r="N25" s="270">
        <v>0</v>
      </c>
    </row>
    <row r="26" spans="1:14">
      <c r="A26" s="3"/>
      <c r="B26" s="43" t="s">
        <v>7</v>
      </c>
      <c r="C26" s="47"/>
      <c r="D26" s="48"/>
      <c r="E26" s="84">
        <v>11</v>
      </c>
      <c r="F26" s="270">
        <v>12</v>
      </c>
      <c r="G26" s="270">
        <v>0</v>
      </c>
      <c r="H26" s="233">
        <f t="shared" si="4"/>
        <v>12</v>
      </c>
      <c r="I26" s="270">
        <v>0</v>
      </c>
      <c r="J26" s="233">
        <f t="shared" si="1"/>
        <v>12</v>
      </c>
      <c r="K26" s="270">
        <v>0</v>
      </c>
      <c r="L26" s="270">
        <v>0</v>
      </c>
      <c r="M26" s="236">
        <f t="shared" si="5"/>
        <v>0</v>
      </c>
      <c r="N26" s="270">
        <v>0</v>
      </c>
    </row>
    <row r="27" spans="1:14">
      <c r="A27" s="3"/>
      <c r="B27" s="43" t="s">
        <v>8</v>
      </c>
      <c r="C27" s="43"/>
      <c r="D27" s="48" t="s">
        <v>26</v>
      </c>
      <c r="E27" s="84">
        <v>10</v>
      </c>
      <c r="F27" s="270">
        <f>8+1+1+1</f>
        <v>11</v>
      </c>
      <c r="G27" s="270">
        <f>3-1-1-1</f>
        <v>0</v>
      </c>
      <c r="H27" s="233">
        <f t="shared" si="4"/>
        <v>11</v>
      </c>
      <c r="I27" s="270">
        <v>0</v>
      </c>
      <c r="J27" s="233">
        <f t="shared" si="1"/>
        <v>11</v>
      </c>
      <c r="K27" s="270">
        <v>0</v>
      </c>
      <c r="L27" s="270">
        <v>0</v>
      </c>
      <c r="M27" s="236">
        <f t="shared" si="5"/>
        <v>0</v>
      </c>
      <c r="N27" s="270">
        <v>0</v>
      </c>
    </row>
    <row r="28" spans="1:14">
      <c r="A28" s="3"/>
      <c r="B28" s="43" t="s">
        <v>0</v>
      </c>
      <c r="C28" s="43"/>
      <c r="D28" s="48" t="s">
        <v>8</v>
      </c>
      <c r="E28" s="84">
        <v>9</v>
      </c>
      <c r="F28" s="270">
        <v>3</v>
      </c>
      <c r="G28" s="270">
        <v>0</v>
      </c>
      <c r="H28" s="233">
        <f t="shared" si="4"/>
        <v>3</v>
      </c>
      <c r="I28" s="270">
        <v>0</v>
      </c>
      <c r="J28" s="233">
        <f t="shared" si="1"/>
        <v>3</v>
      </c>
      <c r="K28" s="270">
        <v>0</v>
      </c>
      <c r="L28" s="270">
        <v>0</v>
      </c>
      <c r="M28" s="236">
        <f t="shared" si="5"/>
        <v>0</v>
      </c>
      <c r="N28" s="270">
        <v>0</v>
      </c>
    </row>
    <row r="29" spans="1:14">
      <c r="A29" s="3"/>
      <c r="B29" s="43" t="s">
        <v>2</v>
      </c>
      <c r="C29" s="43" t="s">
        <v>5</v>
      </c>
      <c r="D29" s="48" t="s">
        <v>27</v>
      </c>
      <c r="E29" s="84">
        <v>8</v>
      </c>
      <c r="F29" s="270">
        <v>1</v>
      </c>
      <c r="G29" s="270">
        <v>0</v>
      </c>
      <c r="H29" s="233">
        <f t="shared" si="4"/>
        <v>1</v>
      </c>
      <c r="I29" s="270">
        <v>0</v>
      </c>
      <c r="J29" s="233">
        <f t="shared" si="1"/>
        <v>1</v>
      </c>
      <c r="K29" s="270">
        <v>0</v>
      </c>
      <c r="L29" s="270">
        <v>0</v>
      </c>
      <c r="M29" s="236">
        <f t="shared" si="5"/>
        <v>0</v>
      </c>
      <c r="N29" s="270">
        <v>0</v>
      </c>
    </row>
    <row r="30" spans="1:14">
      <c r="A30" s="3"/>
      <c r="B30" s="43" t="s">
        <v>4</v>
      </c>
      <c r="C30" s="43"/>
      <c r="D30" s="48" t="s">
        <v>4</v>
      </c>
      <c r="E30" s="84">
        <v>7</v>
      </c>
      <c r="F30" s="270">
        <v>6</v>
      </c>
      <c r="G30" s="270">
        <v>0</v>
      </c>
      <c r="H30" s="233">
        <f t="shared" si="4"/>
        <v>6</v>
      </c>
      <c r="I30" s="270">
        <v>0</v>
      </c>
      <c r="J30" s="233">
        <f t="shared" si="1"/>
        <v>6</v>
      </c>
      <c r="K30" s="270">
        <v>0</v>
      </c>
      <c r="L30" s="270">
        <v>0</v>
      </c>
      <c r="M30" s="236">
        <f t="shared" si="5"/>
        <v>0</v>
      </c>
      <c r="N30" s="270">
        <v>0</v>
      </c>
    </row>
    <row r="31" spans="1:14">
      <c r="A31" s="3"/>
      <c r="B31" s="43" t="s">
        <v>0</v>
      </c>
      <c r="C31" s="43"/>
      <c r="D31" s="48" t="s">
        <v>9</v>
      </c>
      <c r="E31" s="84">
        <v>6</v>
      </c>
      <c r="F31" s="270">
        <f>1+1+1</f>
        <v>3</v>
      </c>
      <c r="G31" s="270">
        <f>2-1-1</f>
        <v>0</v>
      </c>
      <c r="H31" s="233">
        <f t="shared" si="4"/>
        <v>3</v>
      </c>
      <c r="I31" s="270">
        <v>0</v>
      </c>
      <c r="J31" s="233">
        <f t="shared" si="1"/>
        <v>3</v>
      </c>
      <c r="K31" s="270">
        <v>0</v>
      </c>
      <c r="L31" s="270">
        <v>0</v>
      </c>
      <c r="M31" s="236">
        <f t="shared" si="5"/>
        <v>0</v>
      </c>
      <c r="N31" s="270">
        <v>0</v>
      </c>
    </row>
    <row r="32" spans="1:14">
      <c r="A32" s="3"/>
      <c r="B32" s="43" t="s">
        <v>9</v>
      </c>
      <c r="C32" s="40"/>
      <c r="D32" s="48"/>
      <c r="E32" s="84">
        <v>5</v>
      </c>
      <c r="F32" s="270">
        <f>16+1</f>
        <v>17</v>
      </c>
      <c r="G32" s="270">
        <f>1-1</f>
        <v>0</v>
      </c>
      <c r="H32" s="233">
        <f t="shared" si="4"/>
        <v>17</v>
      </c>
      <c r="I32" s="270">
        <v>0</v>
      </c>
      <c r="J32" s="233">
        <f t="shared" si="1"/>
        <v>17</v>
      </c>
      <c r="K32" s="270">
        <v>0</v>
      </c>
      <c r="L32" s="270">
        <v>0</v>
      </c>
      <c r="M32" s="236">
        <f t="shared" si="5"/>
        <v>0</v>
      </c>
      <c r="N32" s="270">
        <v>0</v>
      </c>
    </row>
    <row r="33" spans="1:14">
      <c r="A33" s="3"/>
      <c r="B33" s="43"/>
      <c r="C33" s="43"/>
      <c r="D33" s="48"/>
      <c r="E33" s="84">
        <v>4</v>
      </c>
      <c r="F33" s="270">
        <f>13+1+1</f>
        <v>15</v>
      </c>
      <c r="G33" s="270">
        <f>2-1-1</f>
        <v>0</v>
      </c>
      <c r="H33" s="233">
        <f t="shared" si="4"/>
        <v>15</v>
      </c>
      <c r="I33" s="270">
        <v>0</v>
      </c>
      <c r="J33" s="233">
        <f t="shared" si="1"/>
        <v>15</v>
      </c>
      <c r="K33" s="270">
        <v>0</v>
      </c>
      <c r="L33" s="270">
        <v>0</v>
      </c>
      <c r="M33" s="236">
        <f t="shared" si="5"/>
        <v>0</v>
      </c>
      <c r="N33" s="270">
        <v>0</v>
      </c>
    </row>
    <row r="34" spans="1:14">
      <c r="A34" s="3"/>
      <c r="B34" s="43"/>
      <c r="C34" s="43" t="s">
        <v>1</v>
      </c>
      <c r="D34" s="48"/>
      <c r="E34" s="84">
        <v>3</v>
      </c>
      <c r="F34" s="270">
        <v>0</v>
      </c>
      <c r="G34" s="270">
        <v>10</v>
      </c>
      <c r="H34" s="233">
        <f t="shared" si="4"/>
        <v>10</v>
      </c>
      <c r="I34" s="270">
        <v>0</v>
      </c>
      <c r="J34" s="233">
        <f t="shared" si="1"/>
        <v>10</v>
      </c>
      <c r="K34" s="270">
        <v>0</v>
      </c>
      <c r="L34" s="270">
        <v>1</v>
      </c>
      <c r="M34" s="236">
        <f t="shared" si="5"/>
        <v>1</v>
      </c>
      <c r="N34" s="270">
        <v>1</v>
      </c>
    </row>
    <row r="35" spans="1:14">
      <c r="A35" s="3"/>
      <c r="B35" s="43"/>
      <c r="C35" s="43"/>
      <c r="D35" s="48"/>
      <c r="E35" s="84">
        <v>2</v>
      </c>
      <c r="F35" s="270">
        <v>0</v>
      </c>
      <c r="G35" s="270">
        <v>19</v>
      </c>
      <c r="H35" s="233">
        <f t="shared" si="4"/>
        <v>19</v>
      </c>
      <c r="I35" s="270">
        <v>0</v>
      </c>
      <c r="J35" s="233">
        <f t="shared" si="1"/>
        <v>19</v>
      </c>
      <c r="K35" s="270">
        <v>0</v>
      </c>
      <c r="L35" s="270">
        <v>0</v>
      </c>
      <c r="M35" s="236">
        <f t="shared" si="5"/>
        <v>0</v>
      </c>
      <c r="N35" s="270">
        <v>0</v>
      </c>
    </row>
    <row r="36" spans="1:14">
      <c r="A36" s="3"/>
      <c r="B36" s="47"/>
      <c r="C36" s="47"/>
      <c r="D36" s="48"/>
      <c r="E36" s="40">
        <v>1</v>
      </c>
      <c r="F36" s="270">
        <v>0</v>
      </c>
      <c r="G36" s="270">
        <v>1</v>
      </c>
      <c r="H36" s="233">
        <f t="shared" si="4"/>
        <v>1</v>
      </c>
      <c r="I36" s="270">
        <v>8</v>
      </c>
      <c r="J36" s="233">
        <f t="shared" si="1"/>
        <v>9</v>
      </c>
      <c r="K36" s="270">
        <v>0</v>
      </c>
      <c r="L36" s="270">
        <v>1</v>
      </c>
      <c r="M36" s="236">
        <f t="shared" si="5"/>
        <v>1</v>
      </c>
      <c r="N36" s="270">
        <v>1</v>
      </c>
    </row>
    <row r="37" spans="1:14" ht="12.75" customHeight="1">
      <c r="A37" s="3"/>
      <c r="B37" s="416" t="s">
        <v>19</v>
      </c>
      <c r="C37" s="417"/>
      <c r="D37" s="417"/>
      <c r="E37" s="417"/>
      <c r="F37" s="235">
        <f t="shared" ref="F37:N37" si="6">SUM(F24:F36)</f>
        <v>324</v>
      </c>
      <c r="G37" s="233">
        <f t="shared" si="6"/>
        <v>56</v>
      </c>
      <c r="H37" s="271">
        <f t="shared" si="6"/>
        <v>380</v>
      </c>
      <c r="I37" s="237">
        <f t="shared" si="6"/>
        <v>8</v>
      </c>
      <c r="J37" s="159">
        <f t="shared" si="6"/>
        <v>388</v>
      </c>
      <c r="K37" s="235">
        <f t="shared" si="6"/>
        <v>60</v>
      </c>
      <c r="L37" s="233">
        <f t="shared" si="6"/>
        <v>18</v>
      </c>
      <c r="M37" s="159">
        <f t="shared" si="6"/>
        <v>78</v>
      </c>
      <c r="N37" s="235">
        <f t="shared" si="6"/>
        <v>22</v>
      </c>
    </row>
    <row r="38" spans="1:14">
      <c r="A38" s="3"/>
      <c r="B38" s="40"/>
      <c r="C38" s="40"/>
      <c r="D38" s="49"/>
      <c r="E38" s="84">
        <v>13</v>
      </c>
      <c r="F38" s="270">
        <v>1</v>
      </c>
      <c r="G38" s="96">
        <v>0</v>
      </c>
      <c r="H38" s="233">
        <f t="shared" si="4"/>
        <v>1</v>
      </c>
      <c r="I38" s="96">
        <v>0</v>
      </c>
      <c r="J38" s="233">
        <f t="shared" si="1"/>
        <v>1</v>
      </c>
      <c r="K38" s="96">
        <v>0</v>
      </c>
      <c r="L38" s="96">
        <v>0</v>
      </c>
      <c r="M38" s="236">
        <f>K38+L38</f>
        <v>0</v>
      </c>
      <c r="N38" s="96">
        <v>0</v>
      </c>
    </row>
    <row r="39" spans="1:14">
      <c r="A39" s="3"/>
      <c r="B39" s="43" t="s">
        <v>1</v>
      </c>
      <c r="C39" s="43" t="s">
        <v>0</v>
      </c>
      <c r="D39" s="48" t="s">
        <v>21</v>
      </c>
      <c r="E39" s="84">
        <v>12</v>
      </c>
      <c r="F39" s="96">
        <v>0</v>
      </c>
      <c r="G39" s="96">
        <v>0</v>
      </c>
      <c r="H39" s="233">
        <f t="shared" si="4"/>
        <v>0</v>
      </c>
      <c r="I39" s="96">
        <v>0</v>
      </c>
      <c r="J39" s="233">
        <f t="shared" si="1"/>
        <v>0</v>
      </c>
      <c r="K39" s="96">
        <v>0</v>
      </c>
      <c r="L39" s="96">
        <v>0</v>
      </c>
      <c r="M39" s="236">
        <f t="shared" ref="M39:M50" si="7">K39+L39</f>
        <v>0</v>
      </c>
      <c r="N39" s="96">
        <v>0</v>
      </c>
    </row>
    <row r="40" spans="1:14">
      <c r="A40" s="3"/>
      <c r="B40" s="43" t="s">
        <v>10</v>
      </c>
      <c r="C40" s="43"/>
      <c r="D40" s="48" t="s">
        <v>10</v>
      </c>
      <c r="E40" s="84">
        <v>11</v>
      </c>
      <c r="F40" s="96">
        <v>0</v>
      </c>
      <c r="G40" s="96">
        <v>0</v>
      </c>
      <c r="H40" s="233">
        <f t="shared" si="4"/>
        <v>0</v>
      </c>
      <c r="I40" s="96">
        <v>0</v>
      </c>
      <c r="J40" s="233">
        <f t="shared" si="1"/>
        <v>0</v>
      </c>
      <c r="K40" s="96">
        <v>0</v>
      </c>
      <c r="L40" s="96">
        <v>0</v>
      </c>
      <c r="M40" s="236">
        <f t="shared" si="7"/>
        <v>0</v>
      </c>
      <c r="N40" s="96">
        <v>0</v>
      </c>
    </row>
    <row r="41" spans="1:14">
      <c r="A41" s="3"/>
      <c r="B41" s="43" t="s">
        <v>11</v>
      </c>
      <c r="C41" s="40"/>
      <c r="D41" s="48" t="s">
        <v>2</v>
      </c>
      <c r="E41" s="84">
        <v>10</v>
      </c>
      <c r="F41" s="96">
        <v>0</v>
      </c>
      <c r="G41" s="96">
        <v>0</v>
      </c>
      <c r="H41" s="233">
        <f t="shared" si="4"/>
        <v>0</v>
      </c>
      <c r="I41" s="96">
        <v>0</v>
      </c>
      <c r="J41" s="233">
        <f t="shared" si="1"/>
        <v>0</v>
      </c>
      <c r="K41" s="96">
        <v>0</v>
      </c>
      <c r="L41" s="96">
        <v>0</v>
      </c>
      <c r="M41" s="236">
        <f t="shared" si="7"/>
        <v>0</v>
      </c>
      <c r="N41" s="96">
        <v>0</v>
      </c>
    </row>
    <row r="42" spans="1:14">
      <c r="A42" s="3"/>
      <c r="B42" s="43" t="s">
        <v>4</v>
      </c>
      <c r="C42" s="43"/>
      <c r="D42" s="48" t="s">
        <v>27</v>
      </c>
      <c r="E42" s="84">
        <v>9</v>
      </c>
      <c r="F42" s="96">
        <v>0</v>
      </c>
      <c r="G42" s="96">
        <v>0</v>
      </c>
      <c r="H42" s="233">
        <f t="shared" si="4"/>
        <v>0</v>
      </c>
      <c r="I42" s="96">
        <v>0</v>
      </c>
      <c r="J42" s="233">
        <f t="shared" si="1"/>
        <v>0</v>
      </c>
      <c r="K42" s="96">
        <v>0</v>
      </c>
      <c r="L42" s="96">
        <v>0</v>
      </c>
      <c r="M42" s="236">
        <f t="shared" si="7"/>
        <v>0</v>
      </c>
      <c r="N42" s="96">
        <v>0</v>
      </c>
    </row>
    <row r="43" spans="1:14">
      <c r="A43" s="3"/>
      <c r="B43" s="43" t="s">
        <v>3</v>
      </c>
      <c r="C43" s="43" t="s">
        <v>5</v>
      </c>
      <c r="D43" s="48" t="s">
        <v>1</v>
      </c>
      <c r="E43" s="84">
        <v>8</v>
      </c>
      <c r="F43" s="96">
        <v>0</v>
      </c>
      <c r="G43" s="96">
        <v>0</v>
      </c>
      <c r="H43" s="233">
        <f t="shared" si="4"/>
        <v>0</v>
      </c>
      <c r="I43" s="96">
        <v>0</v>
      </c>
      <c r="J43" s="233">
        <f t="shared" si="1"/>
        <v>0</v>
      </c>
      <c r="K43" s="96">
        <v>0</v>
      </c>
      <c r="L43" s="96">
        <v>0</v>
      </c>
      <c r="M43" s="236">
        <f t="shared" si="7"/>
        <v>0</v>
      </c>
      <c r="N43" s="96">
        <v>0</v>
      </c>
    </row>
    <row r="44" spans="1:14">
      <c r="A44" s="3"/>
      <c r="B44" s="43" t="s">
        <v>4</v>
      </c>
      <c r="C44" s="43"/>
      <c r="D44" s="48" t="s">
        <v>26</v>
      </c>
      <c r="E44" s="84">
        <v>7</v>
      </c>
      <c r="F44" s="96">
        <v>0</v>
      </c>
      <c r="G44" s="96">
        <v>0</v>
      </c>
      <c r="H44" s="233">
        <f t="shared" si="4"/>
        <v>0</v>
      </c>
      <c r="I44" s="96">
        <v>0</v>
      </c>
      <c r="J44" s="233">
        <f t="shared" si="1"/>
        <v>0</v>
      </c>
      <c r="K44" s="96">
        <v>0</v>
      </c>
      <c r="L44" s="96">
        <v>0</v>
      </c>
      <c r="M44" s="236">
        <f t="shared" si="7"/>
        <v>0</v>
      </c>
      <c r="N44" s="96">
        <v>0</v>
      </c>
    </row>
    <row r="45" spans="1:14">
      <c r="A45" s="3"/>
      <c r="B45" s="43" t="s">
        <v>1</v>
      </c>
      <c r="C45" s="43"/>
      <c r="D45" s="48" t="s">
        <v>22</v>
      </c>
      <c r="E45" s="84">
        <v>6</v>
      </c>
      <c r="F45" s="96">
        <v>0</v>
      </c>
      <c r="G45" s="96">
        <v>0</v>
      </c>
      <c r="H45" s="233">
        <f t="shared" si="4"/>
        <v>0</v>
      </c>
      <c r="I45" s="96">
        <v>0</v>
      </c>
      <c r="J45" s="233">
        <f t="shared" si="1"/>
        <v>0</v>
      </c>
      <c r="K45" s="96">
        <v>0</v>
      </c>
      <c r="L45" s="96">
        <v>0</v>
      </c>
      <c r="M45" s="236">
        <f t="shared" si="7"/>
        <v>0</v>
      </c>
      <c r="N45" s="96">
        <v>0</v>
      </c>
    </row>
    <row r="46" spans="1:14">
      <c r="A46" s="3"/>
      <c r="B46" s="43" t="s">
        <v>12</v>
      </c>
      <c r="C46" s="40"/>
      <c r="D46" s="48" t="s">
        <v>2</v>
      </c>
      <c r="E46" s="84">
        <v>5</v>
      </c>
      <c r="F46" s="96">
        <v>0</v>
      </c>
      <c r="G46" s="96">
        <v>0</v>
      </c>
      <c r="H46" s="233">
        <f t="shared" si="4"/>
        <v>0</v>
      </c>
      <c r="I46" s="96">
        <v>0</v>
      </c>
      <c r="J46" s="233">
        <f t="shared" si="1"/>
        <v>0</v>
      </c>
      <c r="K46" s="96">
        <v>0</v>
      </c>
      <c r="L46" s="96">
        <v>0</v>
      </c>
      <c r="M46" s="236">
        <f t="shared" si="7"/>
        <v>0</v>
      </c>
      <c r="N46" s="96">
        <v>0</v>
      </c>
    </row>
    <row r="47" spans="1:14">
      <c r="A47" s="3"/>
      <c r="B47" s="43"/>
      <c r="C47" s="43"/>
      <c r="D47" s="48" t="s">
        <v>7</v>
      </c>
      <c r="E47" s="84">
        <v>4</v>
      </c>
      <c r="F47" s="96">
        <v>0</v>
      </c>
      <c r="G47" s="96">
        <v>0</v>
      </c>
      <c r="H47" s="233">
        <f t="shared" si="4"/>
        <v>0</v>
      </c>
      <c r="I47" s="96">
        <v>0</v>
      </c>
      <c r="J47" s="233">
        <f t="shared" si="1"/>
        <v>0</v>
      </c>
      <c r="K47" s="96">
        <v>0</v>
      </c>
      <c r="L47" s="96">
        <v>0</v>
      </c>
      <c r="M47" s="236">
        <f t="shared" si="7"/>
        <v>0</v>
      </c>
      <c r="N47" s="96">
        <v>0</v>
      </c>
    </row>
    <row r="48" spans="1:14">
      <c r="A48" s="3"/>
      <c r="B48" s="43"/>
      <c r="C48" s="43" t="s">
        <v>1</v>
      </c>
      <c r="D48" s="48" t="s">
        <v>1</v>
      </c>
      <c r="E48" s="84">
        <v>3</v>
      </c>
      <c r="F48" s="96">
        <v>0</v>
      </c>
      <c r="G48" s="96">
        <v>0</v>
      </c>
      <c r="H48" s="233">
        <f t="shared" si="4"/>
        <v>0</v>
      </c>
      <c r="I48" s="96">
        <v>0</v>
      </c>
      <c r="J48" s="233">
        <f t="shared" si="1"/>
        <v>0</v>
      </c>
      <c r="K48" s="96">
        <v>0</v>
      </c>
      <c r="L48" s="96">
        <v>0</v>
      </c>
      <c r="M48" s="236">
        <f t="shared" si="7"/>
        <v>0</v>
      </c>
      <c r="N48" s="96">
        <v>0</v>
      </c>
    </row>
    <row r="49" spans="1:14">
      <c r="A49" s="3"/>
      <c r="B49" s="43"/>
      <c r="C49" s="43"/>
      <c r="D49" s="48" t="s">
        <v>3</v>
      </c>
      <c r="E49" s="84">
        <v>2</v>
      </c>
      <c r="F49" s="96">
        <v>0</v>
      </c>
      <c r="G49" s="96">
        <v>0</v>
      </c>
      <c r="H49" s="233">
        <f t="shared" si="4"/>
        <v>0</v>
      </c>
      <c r="I49" s="96">
        <v>0</v>
      </c>
      <c r="J49" s="233">
        <f t="shared" si="1"/>
        <v>0</v>
      </c>
      <c r="K49" s="96">
        <v>0</v>
      </c>
      <c r="L49" s="96">
        <v>0</v>
      </c>
      <c r="M49" s="236">
        <f t="shared" si="7"/>
        <v>0</v>
      </c>
      <c r="N49" s="96">
        <v>0</v>
      </c>
    </row>
    <row r="50" spans="1:14">
      <c r="A50" s="3"/>
      <c r="B50" s="47"/>
      <c r="C50" s="48"/>
      <c r="D50" s="47"/>
      <c r="E50" s="40">
        <v>1</v>
      </c>
      <c r="F50" s="96">
        <v>0</v>
      </c>
      <c r="G50" s="96">
        <v>0</v>
      </c>
      <c r="H50" s="238">
        <f t="shared" si="4"/>
        <v>0</v>
      </c>
      <c r="I50" s="96">
        <v>0</v>
      </c>
      <c r="J50" s="238">
        <f t="shared" si="1"/>
        <v>0</v>
      </c>
      <c r="K50" s="96">
        <v>0</v>
      </c>
      <c r="L50" s="96">
        <v>0</v>
      </c>
      <c r="M50" s="239">
        <f t="shared" si="7"/>
        <v>0</v>
      </c>
      <c r="N50" s="96">
        <v>0</v>
      </c>
    </row>
    <row r="51" spans="1:14" ht="12.75" customHeight="1">
      <c r="B51" s="419" t="s">
        <v>20</v>
      </c>
      <c r="C51" s="419"/>
      <c r="D51" s="419"/>
      <c r="E51" s="419"/>
      <c r="F51" s="233">
        <f t="shared" ref="F51:N51" si="8">SUM(F38:F50)</f>
        <v>1</v>
      </c>
      <c r="G51" s="233">
        <f t="shared" si="8"/>
        <v>0</v>
      </c>
      <c r="H51" s="233">
        <f t="shared" si="8"/>
        <v>1</v>
      </c>
      <c r="I51" s="233">
        <f t="shared" si="8"/>
        <v>0</v>
      </c>
      <c r="J51" s="233">
        <f t="shared" si="8"/>
        <v>1</v>
      </c>
      <c r="K51" s="233">
        <f t="shared" si="8"/>
        <v>0</v>
      </c>
      <c r="L51" s="233">
        <f t="shared" si="8"/>
        <v>0</v>
      </c>
      <c r="M51" s="233">
        <f t="shared" si="8"/>
        <v>0</v>
      </c>
      <c r="N51" s="233">
        <f t="shared" si="8"/>
        <v>0</v>
      </c>
    </row>
    <row r="52" spans="1:14">
      <c r="B52" s="416" t="s">
        <v>37</v>
      </c>
      <c r="C52" s="417"/>
      <c r="D52" s="417"/>
      <c r="E52" s="418"/>
      <c r="F52" s="12"/>
      <c r="G52" s="12"/>
      <c r="H52" s="12"/>
      <c r="I52" s="12"/>
      <c r="J52" s="12"/>
      <c r="K52" s="12"/>
      <c r="L52" s="12"/>
      <c r="M52" s="12">
        <f>SUM(K52:L52)</f>
        <v>0</v>
      </c>
      <c r="N52" s="12"/>
    </row>
    <row r="53" spans="1:14" ht="12.75" customHeight="1">
      <c r="B53" s="414" t="s">
        <v>40</v>
      </c>
      <c r="C53" s="414"/>
      <c r="D53" s="414"/>
      <c r="E53" s="414"/>
      <c r="F53" s="240">
        <f t="shared" ref="F53:N53" si="9">+F23+F37+F51+F52</f>
        <v>572</v>
      </c>
      <c r="G53" s="240">
        <f t="shared" si="9"/>
        <v>91</v>
      </c>
      <c r="H53" s="240">
        <f t="shared" si="9"/>
        <v>663</v>
      </c>
      <c r="I53" s="240">
        <f t="shared" si="9"/>
        <v>12</v>
      </c>
      <c r="J53" s="240">
        <f t="shared" si="9"/>
        <v>675</v>
      </c>
      <c r="K53" s="240">
        <f t="shared" si="9"/>
        <v>104</v>
      </c>
      <c r="L53" s="240">
        <f t="shared" si="9"/>
        <v>30</v>
      </c>
      <c r="M53" s="240">
        <f t="shared" si="9"/>
        <v>134</v>
      </c>
      <c r="N53" s="240">
        <f t="shared" si="9"/>
        <v>40</v>
      </c>
    </row>
    <row r="54" spans="1:14"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</row>
    <row r="55" spans="1:14">
      <c r="B55" s="6" t="s">
        <v>38</v>
      </c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</row>
  </sheetData>
  <protectedRanges>
    <protectedRange sqref="F10:G22 I10:I22 K10:L22 N10:N22 F24:G36 I24:I36 K24:L36 N24:N36 F38:G50 I38:I50 K38:L50 N38:N50 F52:N52" name="dados a serem preenchidos pelos TRTs_1"/>
    <protectedRange sqref="D2:J3 F4" name="Cabecalho_1"/>
  </protectedRanges>
  <mergeCells count="19">
    <mergeCell ref="B37:E37"/>
    <mergeCell ref="B51:E51"/>
    <mergeCell ref="B52:E52"/>
    <mergeCell ref="D2:J2"/>
    <mergeCell ref="D3:J3"/>
    <mergeCell ref="B4:E4"/>
    <mergeCell ref="B53:E53"/>
    <mergeCell ref="B5:N5"/>
    <mergeCell ref="B7:E9"/>
    <mergeCell ref="F7:J7"/>
    <mergeCell ref="K7:N7"/>
    <mergeCell ref="F8:H8"/>
    <mergeCell ref="I8:I9"/>
    <mergeCell ref="J8:J9"/>
    <mergeCell ref="K8:K9"/>
    <mergeCell ref="L8:L9"/>
    <mergeCell ref="M8:M9"/>
    <mergeCell ref="N8:N9"/>
    <mergeCell ref="B23:E23"/>
  </mergeCells>
  <pageMargins left="0.511811024" right="0.511811024" top="0.78740157499999996" bottom="0.78740157499999996" header="0.31496062000000002" footer="0.31496062000000002"/>
  <ignoredErrors>
    <ignoredError sqref="G32 H23:N53" formula="1"/>
  </ignoredError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workbookViewId="0"/>
  </sheetViews>
  <sheetFormatPr defaultRowHeight="12.75"/>
  <cols>
    <col min="1" max="1" width="1.7109375" customWidth="1"/>
    <col min="2" max="2" width="4.42578125" customWidth="1"/>
    <col min="3" max="4" width="4.140625" customWidth="1"/>
    <col min="5" max="5" width="6.28515625" customWidth="1"/>
    <col min="6" max="10" width="10.7109375" customWidth="1"/>
    <col min="11" max="11" width="11.42578125" bestFit="1" customWidth="1"/>
    <col min="12" max="13" width="10.7109375" customWidth="1"/>
    <col min="14" max="14" width="11.42578125" customWidth="1"/>
  </cols>
  <sheetData>
    <row r="1" spans="1:14">
      <c r="B1" s="5" t="s">
        <v>32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spans="1:14">
      <c r="B2" s="5" t="s">
        <v>34</v>
      </c>
      <c r="C2" s="6"/>
      <c r="D2" s="6"/>
      <c r="E2" s="6"/>
      <c r="F2" s="6" t="s">
        <v>48</v>
      </c>
      <c r="G2" s="6"/>
      <c r="H2" s="6"/>
      <c r="I2" s="6"/>
      <c r="J2" s="6"/>
      <c r="K2" s="6"/>
      <c r="L2" s="6"/>
      <c r="M2" s="6"/>
      <c r="N2" s="6"/>
    </row>
    <row r="3" spans="1:14">
      <c r="B3" s="5" t="s">
        <v>33</v>
      </c>
      <c r="C3" s="6"/>
      <c r="D3" s="6"/>
      <c r="E3" s="6"/>
      <c r="F3" s="51">
        <v>15123</v>
      </c>
      <c r="G3" s="6"/>
      <c r="H3" s="6"/>
      <c r="I3" s="6"/>
      <c r="J3" s="6"/>
      <c r="K3" s="6"/>
      <c r="L3" s="6"/>
      <c r="M3" s="6"/>
      <c r="N3" s="6"/>
    </row>
    <row r="4" spans="1:14">
      <c r="B4" s="6" t="s">
        <v>36</v>
      </c>
      <c r="C4" s="6"/>
      <c r="D4" s="6"/>
      <c r="E4" s="6"/>
      <c r="F4" s="31">
        <v>42490</v>
      </c>
      <c r="G4" s="6"/>
      <c r="H4" s="6"/>
      <c r="I4" s="6"/>
      <c r="J4" s="6"/>
      <c r="K4" s="6"/>
      <c r="L4" s="6"/>
      <c r="M4" s="6"/>
      <c r="N4" s="6"/>
    </row>
    <row r="5" spans="1:14">
      <c r="B5" s="337" t="s">
        <v>24</v>
      </c>
      <c r="C5" s="337"/>
      <c r="D5" s="337"/>
      <c r="E5" s="337"/>
      <c r="F5" s="337"/>
      <c r="G5" s="337"/>
      <c r="H5" s="337"/>
      <c r="I5" s="337"/>
      <c r="J5" s="337"/>
      <c r="K5" s="337"/>
      <c r="L5" s="337"/>
      <c r="M5" s="337"/>
      <c r="N5" s="337"/>
    </row>
    <row r="6" spans="1:14">
      <c r="B6" s="8" t="s">
        <v>39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12.75" customHeight="1">
      <c r="B7" s="415" t="s">
        <v>41</v>
      </c>
      <c r="C7" s="415"/>
      <c r="D7" s="415"/>
      <c r="E7" s="415"/>
      <c r="F7" s="415" t="s">
        <v>35</v>
      </c>
      <c r="G7" s="415"/>
      <c r="H7" s="415"/>
      <c r="I7" s="415"/>
      <c r="J7" s="415"/>
      <c r="K7" s="415" t="s">
        <v>28</v>
      </c>
      <c r="L7" s="415"/>
      <c r="M7" s="415"/>
      <c r="N7" s="415"/>
    </row>
    <row r="8" spans="1:14" ht="12.75" customHeight="1">
      <c r="B8" s="415"/>
      <c r="C8" s="415"/>
      <c r="D8" s="415"/>
      <c r="E8" s="415"/>
      <c r="F8" s="415" t="s">
        <v>13</v>
      </c>
      <c r="G8" s="415"/>
      <c r="H8" s="415"/>
      <c r="I8" s="415" t="s">
        <v>14</v>
      </c>
      <c r="J8" s="415" t="s">
        <v>15</v>
      </c>
      <c r="K8" s="415" t="s">
        <v>30</v>
      </c>
      <c r="L8" s="415" t="s">
        <v>31</v>
      </c>
      <c r="M8" s="415" t="s">
        <v>15</v>
      </c>
      <c r="N8" s="415" t="s">
        <v>29</v>
      </c>
    </row>
    <row r="9" spans="1:14" ht="24">
      <c r="B9" s="415"/>
      <c r="C9" s="415"/>
      <c r="D9" s="415"/>
      <c r="E9" s="415"/>
      <c r="F9" s="83" t="s">
        <v>16</v>
      </c>
      <c r="G9" s="83" t="s">
        <v>17</v>
      </c>
      <c r="H9" s="83" t="s">
        <v>23</v>
      </c>
      <c r="I9" s="415"/>
      <c r="J9" s="415"/>
      <c r="K9" s="415"/>
      <c r="L9" s="415"/>
      <c r="M9" s="415"/>
      <c r="N9" s="415"/>
    </row>
    <row r="10" spans="1:14">
      <c r="A10" s="3"/>
      <c r="B10" s="40"/>
      <c r="C10" s="41"/>
      <c r="D10" s="42"/>
      <c r="E10" s="84">
        <v>13</v>
      </c>
      <c r="F10" s="12">
        <v>65</v>
      </c>
      <c r="G10" s="12">
        <v>0</v>
      </c>
      <c r="H10" s="233">
        <f>F10+G10</f>
        <v>65</v>
      </c>
      <c r="I10" s="12">
        <v>0</v>
      </c>
      <c r="J10" s="233">
        <f>H10+I10</f>
        <v>65</v>
      </c>
      <c r="K10" s="13">
        <v>10</v>
      </c>
      <c r="L10" s="13">
        <v>0</v>
      </c>
      <c r="M10" s="234">
        <f>K10+L10</f>
        <v>10</v>
      </c>
      <c r="N10" s="13">
        <v>0</v>
      </c>
    </row>
    <row r="11" spans="1:14">
      <c r="A11" s="3"/>
      <c r="B11" s="43" t="s">
        <v>1</v>
      </c>
      <c r="C11" s="44" t="s">
        <v>0</v>
      </c>
      <c r="D11" s="42"/>
      <c r="E11" s="84">
        <v>12</v>
      </c>
      <c r="F11" s="12">
        <v>2</v>
      </c>
      <c r="G11" s="12">
        <v>0</v>
      </c>
      <c r="H11" s="233">
        <f t="shared" ref="H11:H22" si="0">F11+G11</f>
        <v>2</v>
      </c>
      <c r="I11" s="12">
        <v>0</v>
      </c>
      <c r="J11" s="233">
        <f t="shared" ref="J11:J50" si="1">H11+I11</f>
        <v>2</v>
      </c>
      <c r="K11" s="13">
        <v>0</v>
      </c>
      <c r="L11" s="13">
        <v>0</v>
      </c>
      <c r="M11" s="234">
        <f t="shared" ref="M11:M22" si="2">K11+L11</f>
        <v>0</v>
      </c>
      <c r="N11" s="13">
        <v>0</v>
      </c>
    </row>
    <row r="12" spans="1:14">
      <c r="A12" s="3"/>
      <c r="B12" s="43" t="s">
        <v>2</v>
      </c>
      <c r="C12" s="45"/>
      <c r="D12" s="46" t="s">
        <v>6</v>
      </c>
      <c r="E12" s="84">
        <v>11</v>
      </c>
      <c r="F12" s="12">
        <v>18</v>
      </c>
      <c r="G12" s="12">
        <v>0</v>
      </c>
      <c r="H12" s="233">
        <f t="shared" si="0"/>
        <v>18</v>
      </c>
      <c r="I12" s="12">
        <v>0</v>
      </c>
      <c r="J12" s="233">
        <f t="shared" si="1"/>
        <v>18</v>
      </c>
      <c r="K12" s="13">
        <v>0</v>
      </c>
      <c r="L12" s="13">
        <v>0</v>
      </c>
      <c r="M12" s="234">
        <f t="shared" si="2"/>
        <v>0</v>
      </c>
      <c r="N12" s="13">
        <v>0</v>
      </c>
    </row>
    <row r="13" spans="1:14">
      <c r="A13" s="3"/>
      <c r="B13" s="43" t="s">
        <v>1</v>
      </c>
      <c r="C13" s="44"/>
      <c r="D13" s="46" t="s">
        <v>10</v>
      </c>
      <c r="E13" s="84">
        <v>10</v>
      </c>
      <c r="F13" s="12">
        <v>7</v>
      </c>
      <c r="G13" s="12">
        <v>0</v>
      </c>
      <c r="H13" s="233">
        <f t="shared" si="0"/>
        <v>7</v>
      </c>
      <c r="I13" s="12">
        <v>0</v>
      </c>
      <c r="J13" s="233">
        <f t="shared" si="1"/>
        <v>7</v>
      </c>
      <c r="K13" s="13">
        <v>0</v>
      </c>
      <c r="L13" s="13">
        <v>0</v>
      </c>
      <c r="M13" s="234">
        <f t="shared" si="2"/>
        <v>0</v>
      </c>
      <c r="N13" s="13">
        <v>0</v>
      </c>
    </row>
    <row r="14" spans="1:14">
      <c r="A14" s="3"/>
      <c r="B14" s="43" t="s">
        <v>3</v>
      </c>
      <c r="C14" s="44"/>
      <c r="D14" s="46" t="s">
        <v>25</v>
      </c>
      <c r="E14" s="84">
        <v>9</v>
      </c>
      <c r="F14" s="12">
        <v>2</v>
      </c>
      <c r="G14" s="12">
        <v>0</v>
      </c>
      <c r="H14" s="233">
        <f t="shared" si="0"/>
        <v>2</v>
      </c>
      <c r="I14" s="12">
        <v>0</v>
      </c>
      <c r="J14" s="233">
        <f t="shared" si="1"/>
        <v>2</v>
      </c>
      <c r="K14" s="13">
        <v>0</v>
      </c>
      <c r="L14" s="13">
        <v>0</v>
      </c>
      <c r="M14" s="234">
        <f t="shared" si="2"/>
        <v>0</v>
      </c>
      <c r="N14" s="13">
        <v>0</v>
      </c>
    </row>
    <row r="15" spans="1:14">
      <c r="A15" s="3"/>
      <c r="B15" s="43" t="s">
        <v>4</v>
      </c>
      <c r="C15" s="44" t="s">
        <v>5</v>
      </c>
      <c r="D15" s="46" t="s">
        <v>22</v>
      </c>
      <c r="E15" s="84">
        <v>8</v>
      </c>
      <c r="F15" s="12">
        <v>0</v>
      </c>
      <c r="G15" s="12">
        <v>0</v>
      </c>
      <c r="H15" s="233">
        <f t="shared" si="0"/>
        <v>0</v>
      </c>
      <c r="I15" s="12">
        <v>0</v>
      </c>
      <c r="J15" s="233">
        <f t="shared" si="1"/>
        <v>0</v>
      </c>
      <c r="K15" s="13">
        <v>0</v>
      </c>
      <c r="L15" s="13">
        <v>0</v>
      </c>
      <c r="M15" s="234">
        <f t="shared" si="2"/>
        <v>0</v>
      </c>
      <c r="N15" s="13">
        <v>0</v>
      </c>
    </row>
    <row r="16" spans="1:14">
      <c r="A16" s="3"/>
      <c r="B16" s="43" t="s">
        <v>6</v>
      </c>
      <c r="C16" s="44"/>
      <c r="D16" s="46" t="s">
        <v>12</v>
      </c>
      <c r="E16" s="84">
        <v>7</v>
      </c>
      <c r="F16" s="12">
        <v>2</v>
      </c>
      <c r="G16" s="12">
        <v>0</v>
      </c>
      <c r="H16" s="233">
        <f t="shared" si="0"/>
        <v>2</v>
      </c>
      <c r="I16" s="12">
        <v>0</v>
      </c>
      <c r="J16" s="233">
        <f t="shared" si="1"/>
        <v>2</v>
      </c>
      <c r="K16" s="13">
        <v>0</v>
      </c>
      <c r="L16" s="13">
        <v>0</v>
      </c>
      <c r="M16" s="234">
        <f t="shared" si="2"/>
        <v>0</v>
      </c>
      <c r="N16" s="13">
        <v>0</v>
      </c>
    </row>
    <row r="17" spans="1:14">
      <c r="A17" s="3"/>
      <c r="B17" s="43" t="s">
        <v>7</v>
      </c>
      <c r="C17" s="45"/>
      <c r="D17" s="46" t="s">
        <v>4</v>
      </c>
      <c r="E17" s="84">
        <v>6</v>
      </c>
      <c r="F17" s="12">
        <v>1</v>
      </c>
      <c r="G17" s="12">
        <v>0</v>
      </c>
      <c r="H17" s="233">
        <f t="shared" si="0"/>
        <v>1</v>
      </c>
      <c r="I17" s="12">
        <v>0</v>
      </c>
      <c r="J17" s="233">
        <f t="shared" si="1"/>
        <v>1</v>
      </c>
      <c r="K17" s="13">
        <v>0</v>
      </c>
      <c r="L17" s="13">
        <v>0</v>
      </c>
      <c r="M17" s="234">
        <f t="shared" si="2"/>
        <v>0</v>
      </c>
      <c r="N17" s="13">
        <v>0</v>
      </c>
    </row>
    <row r="18" spans="1:14">
      <c r="A18" s="3"/>
      <c r="B18" s="43" t="s">
        <v>1</v>
      </c>
      <c r="C18" s="44"/>
      <c r="D18" s="46" t="s">
        <v>9</v>
      </c>
      <c r="E18" s="84">
        <v>5</v>
      </c>
      <c r="F18" s="12">
        <v>6</v>
      </c>
      <c r="G18" s="12">
        <v>0</v>
      </c>
      <c r="H18" s="233">
        <f t="shared" si="0"/>
        <v>6</v>
      </c>
      <c r="I18" s="12">
        <v>0</v>
      </c>
      <c r="J18" s="233">
        <f t="shared" si="1"/>
        <v>6</v>
      </c>
      <c r="K18" s="13">
        <v>0</v>
      </c>
      <c r="L18" s="13">
        <v>0</v>
      </c>
      <c r="M18" s="234">
        <f t="shared" si="2"/>
        <v>0</v>
      </c>
      <c r="N18" s="13">
        <v>0</v>
      </c>
    </row>
    <row r="19" spans="1:14">
      <c r="A19" s="3"/>
      <c r="B19" s="43"/>
      <c r="C19" s="44"/>
      <c r="D19" s="46" t="s">
        <v>12</v>
      </c>
      <c r="E19" s="84">
        <v>4</v>
      </c>
      <c r="F19" s="12">
        <v>0</v>
      </c>
      <c r="G19" s="12">
        <v>0</v>
      </c>
      <c r="H19" s="233">
        <f t="shared" si="0"/>
        <v>0</v>
      </c>
      <c r="I19" s="12">
        <v>0</v>
      </c>
      <c r="J19" s="233">
        <f t="shared" si="1"/>
        <v>0</v>
      </c>
      <c r="K19" s="13">
        <v>0</v>
      </c>
      <c r="L19" s="13">
        <v>0</v>
      </c>
      <c r="M19" s="234">
        <f t="shared" si="2"/>
        <v>0</v>
      </c>
      <c r="N19" s="13">
        <v>0</v>
      </c>
    </row>
    <row r="20" spans="1:14">
      <c r="A20" s="3"/>
      <c r="B20" s="43"/>
      <c r="C20" s="44" t="s">
        <v>1</v>
      </c>
      <c r="D20" s="42"/>
      <c r="E20" s="84">
        <v>3</v>
      </c>
      <c r="F20" s="12">
        <v>0</v>
      </c>
      <c r="G20" s="12">
        <v>18</v>
      </c>
      <c r="H20" s="233">
        <f t="shared" si="0"/>
        <v>18</v>
      </c>
      <c r="I20" s="12">
        <v>0</v>
      </c>
      <c r="J20" s="233">
        <f t="shared" si="1"/>
        <v>18</v>
      </c>
      <c r="K20" s="13">
        <v>0</v>
      </c>
      <c r="L20" s="13">
        <v>0</v>
      </c>
      <c r="M20" s="234">
        <f t="shared" si="2"/>
        <v>0</v>
      </c>
      <c r="N20" s="13">
        <v>0</v>
      </c>
    </row>
    <row r="21" spans="1:14">
      <c r="A21" s="3"/>
      <c r="B21" s="43"/>
      <c r="C21" s="44"/>
      <c r="D21" s="42"/>
      <c r="E21" s="84">
        <v>2</v>
      </c>
      <c r="F21" s="12">
        <v>0</v>
      </c>
      <c r="G21" s="12">
        <v>1</v>
      </c>
      <c r="H21" s="233">
        <f t="shared" si="0"/>
        <v>1</v>
      </c>
      <c r="I21" s="12">
        <v>0</v>
      </c>
      <c r="J21" s="233">
        <f t="shared" si="1"/>
        <v>1</v>
      </c>
      <c r="K21" s="13">
        <v>0</v>
      </c>
      <c r="L21" s="13">
        <v>0</v>
      </c>
      <c r="M21" s="234">
        <f t="shared" si="2"/>
        <v>0</v>
      </c>
      <c r="N21" s="13">
        <v>0</v>
      </c>
    </row>
    <row r="22" spans="1:14">
      <c r="A22" s="3"/>
      <c r="B22" s="47"/>
      <c r="C22" s="45"/>
      <c r="D22" s="42"/>
      <c r="E22" s="40">
        <v>1</v>
      </c>
      <c r="F22" s="12">
        <v>0</v>
      </c>
      <c r="G22" s="12">
        <v>0</v>
      </c>
      <c r="H22" s="233">
        <f t="shared" si="0"/>
        <v>0</v>
      </c>
      <c r="I22" s="12">
        <v>2</v>
      </c>
      <c r="J22" s="233">
        <f t="shared" si="1"/>
        <v>2</v>
      </c>
      <c r="K22" s="13">
        <v>0</v>
      </c>
      <c r="L22" s="13">
        <v>0</v>
      </c>
      <c r="M22" s="234">
        <f t="shared" si="2"/>
        <v>0</v>
      </c>
      <c r="N22" s="13">
        <v>0</v>
      </c>
    </row>
    <row r="23" spans="1:14" ht="12.75" customHeight="1">
      <c r="A23" s="3"/>
      <c r="B23" s="416" t="s">
        <v>18</v>
      </c>
      <c r="C23" s="417"/>
      <c r="D23" s="417"/>
      <c r="E23" s="418"/>
      <c r="F23" s="240">
        <f t="shared" ref="F23:N23" si="3">SUM(F10:F22)</f>
        <v>103</v>
      </c>
      <c r="G23" s="240">
        <f t="shared" si="3"/>
        <v>19</v>
      </c>
      <c r="H23" s="475">
        <f t="shared" si="3"/>
        <v>122</v>
      </c>
      <c r="I23" s="475">
        <f t="shared" si="3"/>
        <v>2</v>
      </c>
      <c r="J23" s="475">
        <f t="shared" si="3"/>
        <v>124</v>
      </c>
      <c r="K23" s="475">
        <f t="shared" si="3"/>
        <v>10</v>
      </c>
      <c r="L23" s="475">
        <f t="shared" si="3"/>
        <v>0</v>
      </c>
      <c r="M23" s="475">
        <f t="shared" si="3"/>
        <v>10</v>
      </c>
      <c r="N23" s="475">
        <f t="shared" si="3"/>
        <v>0</v>
      </c>
    </row>
    <row r="24" spans="1:14">
      <c r="A24" s="3"/>
      <c r="B24" s="43"/>
      <c r="C24" s="43"/>
      <c r="D24" s="48"/>
      <c r="E24" s="47">
        <v>13</v>
      </c>
      <c r="F24" s="12">
        <v>149</v>
      </c>
      <c r="G24" s="12">
        <v>0</v>
      </c>
      <c r="H24" s="476">
        <f>F24+G24</f>
        <v>149</v>
      </c>
      <c r="I24" s="477">
        <v>0</v>
      </c>
      <c r="J24" s="476">
        <f t="shared" si="1"/>
        <v>149</v>
      </c>
      <c r="K24" s="478">
        <v>5</v>
      </c>
      <c r="L24" s="478">
        <v>2</v>
      </c>
      <c r="M24" s="479">
        <f>K24+L24</f>
        <v>7</v>
      </c>
      <c r="N24" s="478">
        <v>2</v>
      </c>
    </row>
    <row r="25" spans="1:14">
      <c r="A25" s="3"/>
      <c r="B25" s="43"/>
      <c r="C25" s="43" t="s">
        <v>0</v>
      </c>
      <c r="D25" s="48"/>
      <c r="E25" s="84">
        <v>12</v>
      </c>
      <c r="F25" s="12">
        <v>2</v>
      </c>
      <c r="G25" s="12">
        <v>0</v>
      </c>
      <c r="H25" s="476">
        <f t="shared" ref="H25:H50" si="4">F25+G25</f>
        <v>2</v>
      </c>
      <c r="I25" s="477">
        <v>0</v>
      </c>
      <c r="J25" s="476">
        <f t="shared" si="1"/>
        <v>2</v>
      </c>
      <c r="K25" s="478">
        <v>0</v>
      </c>
      <c r="L25" s="478">
        <v>0</v>
      </c>
      <c r="M25" s="479">
        <f t="shared" ref="M25:M36" si="5">K25+L25</f>
        <v>0</v>
      </c>
      <c r="N25" s="478">
        <v>0</v>
      </c>
    </row>
    <row r="26" spans="1:14">
      <c r="A26" s="3"/>
      <c r="B26" s="43" t="s">
        <v>7</v>
      </c>
      <c r="C26" s="47"/>
      <c r="D26" s="48"/>
      <c r="E26" s="84">
        <v>11</v>
      </c>
      <c r="F26" s="12">
        <v>32</v>
      </c>
      <c r="G26" s="12">
        <v>0</v>
      </c>
      <c r="H26" s="476">
        <f t="shared" si="4"/>
        <v>32</v>
      </c>
      <c r="I26" s="477">
        <v>0</v>
      </c>
      <c r="J26" s="476">
        <f t="shared" si="1"/>
        <v>32</v>
      </c>
      <c r="K26" s="478">
        <v>0</v>
      </c>
      <c r="L26" s="478">
        <v>0</v>
      </c>
      <c r="M26" s="479">
        <f t="shared" si="5"/>
        <v>0</v>
      </c>
      <c r="N26" s="478">
        <v>0</v>
      </c>
    </row>
    <row r="27" spans="1:14">
      <c r="A27" s="3"/>
      <c r="B27" s="43" t="s">
        <v>8</v>
      </c>
      <c r="C27" s="43"/>
      <c r="D27" s="48" t="s">
        <v>26</v>
      </c>
      <c r="E27" s="84">
        <v>10</v>
      </c>
      <c r="F27" s="12">
        <v>11</v>
      </c>
      <c r="G27" s="12">
        <v>0</v>
      </c>
      <c r="H27" s="476">
        <f t="shared" si="4"/>
        <v>11</v>
      </c>
      <c r="I27" s="477">
        <v>0</v>
      </c>
      <c r="J27" s="476">
        <f t="shared" si="1"/>
        <v>11</v>
      </c>
      <c r="K27" s="478">
        <v>0</v>
      </c>
      <c r="L27" s="478">
        <v>0</v>
      </c>
      <c r="M27" s="479">
        <f t="shared" si="5"/>
        <v>0</v>
      </c>
      <c r="N27" s="478">
        <v>0</v>
      </c>
    </row>
    <row r="28" spans="1:14">
      <c r="A28" s="3"/>
      <c r="B28" s="43" t="s">
        <v>0</v>
      </c>
      <c r="C28" s="43"/>
      <c r="D28" s="48" t="s">
        <v>8</v>
      </c>
      <c r="E28" s="84">
        <v>9</v>
      </c>
      <c r="F28" s="12">
        <v>4</v>
      </c>
      <c r="G28" s="12">
        <v>0</v>
      </c>
      <c r="H28" s="476">
        <f t="shared" si="4"/>
        <v>4</v>
      </c>
      <c r="I28" s="477">
        <v>0</v>
      </c>
      <c r="J28" s="476">
        <f t="shared" si="1"/>
        <v>4</v>
      </c>
      <c r="K28" s="478">
        <v>0</v>
      </c>
      <c r="L28" s="478">
        <v>0</v>
      </c>
      <c r="M28" s="479">
        <f t="shared" si="5"/>
        <v>0</v>
      </c>
      <c r="N28" s="478">
        <v>0</v>
      </c>
    </row>
    <row r="29" spans="1:14">
      <c r="A29" s="3"/>
      <c r="B29" s="43" t="s">
        <v>2</v>
      </c>
      <c r="C29" s="43" t="s">
        <v>5</v>
      </c>
      <c r="D29" s="48" t="s">
        <v>27</v>
      </c>
      <c r="E29" s="84">
        <v>8</v>
      </c>
      <c r="F29" s="12">
        <v>3</v>
      </c>
      <c r="G29" s="12">
        <v>0</v>
      </c>
      <c r="H29" s="476">
        <f t="shared" si="4"/>
        <v>3</v>
      </c>
      <c r="I29" s="477">
        <v>0</v>
      </c>
      <c r="J29" s="476">
        <f t="shared" si="1"/>
        <v>3</v>
      </c>
      <c r="K29" s="478">
        <v>0</v>
      </c>
      <c r="L29" s="478">
        <v>0</v>
      </c>
      <c r="M29" s="479">
        <f t="shared" si="5"/>
        <v>0</v>
      </c>
      <c r="N29" s="478">
        <v>0</v>
      </c>
    </row>
    <row r="30" spans="1:14">
      <c r="A30" s="3"/>
      <c r="B30" s="43" t="s">
        <v>4</v>
      </c>
      <c r="C30" s="43"/>
      <c r="D30" s="48" t="s">
        <v>4</v>
      </c>
      <c r="E30" s="84">
        <v>7</v>
      </c>
      <c r="F30" s="12">
        <v>1</v>
      </c>
      <c r="G30" s="12">
        <v>0</v>
      </c>
      <c r="H30" s="476">
        <f t="shared" si="4"/>
        <v>1</v>
      </c>
      <c r="I30" s="477">
        <v>0</v>
      </c>
      <c r="J30" s="476">
        <f t="shared" si="1"/>
        <v>1</v>
      </c>
      <c r="K30" s="478">
        <v>0</v>
      </c>
      <c r="L30" s="478">
        <v>1</v>
      </c>
      <c r="M30" s="479">
        <f t="shared" si="5"/>
        <v>1</v>
      </c>
      <c r="N30" s="478">
        <v>1</v>
      </c>
    </row>
    <row r="31" spans="1:14">
      <c r="A31" s="3"/>
      <c r="B31" s="43" t="s">
        <v>0</v>
      </c>
      <c r="C31" s="43"/>
      <c r="D31" s="48" t="s">
        <v>9</v>
      </c>
      <c r="E31" s="84">
        <v>6</v>
      </c>
      <c r="F31" s="12">
        <v>0</v>
      </c>
      <c r="G31" s="12">
        <v>0</v>
      </c>
      <c r="H31" s="476">
        <f t="shared" si="4"/>
        <v>0</v>
      </c>
      <c r="I31" s="477">
        <v>0</v>
      </c>
      <c r="J31" s="476">
        <f t="shared" si="1"/>
        <v>0</v>
      </c>
      <c r="K31" s="478">
        <v>0</v>
      </c>
      <c r="L31" s="478">
        <v>0</v>
      </c>
      <c r="M31" s="479">
        <f t="shared" si="5"/>
        <v>0</v>
      </c>
      <c r="N31" s="478">
        <v>0</v>
      </c>
    </row>
    <row r="32" spans="1:14">
      <c r="A32" s="3"/>
      <c r="B32" s="43" t="s">
        <v>9</v>
      </c>
      <c r="C32" s="40"/>
      <c r="D32" s="48"/>
      <c r="E32" s="84">
        <v>5</v>
      </c>
      <c r="F32" s="12">
        <v>3</v>
      </c>
      <c r="G32" s="12">
        <v>0</v>
      </c>
      <c r="H32" s="476">
        <f t="shared" si="4"/>
        <v>3</v>
      </c>
      <c r="I32" s="477">
        <v>0</v>
      </c>
      <c r="J32" s="476">
        <f t="shared" si="1"/>
        <v>3</v>
      </c>
      <c r="K32" s="478">
        <v>0</v>
      </c>
      <c r="L32" s="478">
        <v>0</v>
      </c>
      <c r="M32" s="479">
        <f t="shared" si="5"/>
        <v>0</v>
      </c>
      <c r="N32" s="478">
        <v>0</v>
      </c>
    </row>
    <row r="33" spans="1:14">
      <c r="A33" s="3"/>
      <c r="B33" s="43"/>
      <c r="C33" s="43"/>
      <c r="D33" s="48"/>
      <c r="E33" s="84">
        <v>4</v>
      </c>
      <c r="F33" s="12">
        <v>4</v>
      </c>
      <c r="G33" s="12">
        <v>0</v>
      </c>
      <c r="H33" s="476">
        <f t="shared" si="4"/>
        <v>4</v>
      </c>
      <c r="I33" s="477">
        <v>0</v>
      </c>
      <c r="J33" s="476">
        <f t="shared" si="1"/>
        <v>4</v>
      </c>
      <c r="K33" s="478">
        <v>0</v>
      </c>
      <c r="L33" s="478">
        <v>0</v>
      </c>
      <c r="M33" s="479">
        <f t="shared" si="5"/>
        <v>0</v>
      </c>
      <c r="N33" s="478">
        <v>0</v>
      </c>
    </row>
    <row r="34" spans="1:14">
      <c r="A34" s="3"/>
      <c r="B34" s="43"/>
      <c r="C34" s="43" t="s">
        <v>1</v>
      </c>
      <c r="D34" s="48"/>
      <c r="E34" s="84">
        <v>3</v>
      </c>
      <c r="F34" s="12">
        <v>0</v>
      </c>
      <c r="G34" s="12">
        <v>2</v>
      </c>
      <c r="H34" s="476">
        <f t="shared" si="4"/>
        <v>2</v>
      </c>
      <c r="I34" s="477">
        <v>0</v>
      </c>
      <c r="J34" s="476">
        <f t="shared" si="1"/>
        <v>2</v>
      </c>
      <c r="K34" s="478">
        <v>0</v>
      </c>
      <c r="L34" s="478">
        <v>0</v>
      </c>
      <c r="M34" s="479">
        <f t="shared" si="5"/>
        <v>0</v>
      </c>
      <c r="N34" s="478">
        <v>0</v>
      </c>
    </row>
    <row r="35" spans="1:14">
      <c r="A35" s="3"/>
      <c r="B35" s="43"/>
      <c r="C35" s="43"/>
      <c r="D35" s="48"/>
      <c r="E35" s="84">
        <v>2</v>
      </c>
      <c r="F35" s="12">
        <v>0</v>
      </c>
      <c r="G35" s="12">
        <v>6</v>
      </c>
      <c r="H35" s="476">
        <f t="shared" si="4"/>
        <v>6</v>
      </c>
      <c r="I35" s="477">
        <v>0</v>
      </c>
      <c r="J35" s="476">
        <f t="shared" si="1"/>
        <v>6</v>
      </c>
      <c r="K35" s="478">
        <v>0</v>
      </c>
      <c r="L35" s="478">
        <v>0</v>
      </c>
      <c r="M35" s="479">
        <f t="shared" si="5"/>
        <v>0</v>
      </c>
      <c r="N35" s="478">
        <v>0</v>
      </c>
    </row>
    <row r="36" spans="1:14">
      <c r="A36" s="3"/>
      <c r="B36" s="47"/>
      <c r="C36" s="47"/>
      <c r="D36" s="48"/>
      <c r="E36" s="40">
        <v>1</v>
      </c>
      <c r="F36" s="12">
        <v>0</v>
      </c>
      <c r="G36" s="12">
        <v>0</v>
      </c>
      <c r="H36" s="476">
        <f t="shared" si="4"/>
        <v>0</v>
      </c>
      <c r="I36" s="477">
        <v>1</v>
      </c>
      <c r="J36" s="476">
        <f t="shared" si="1"/>
        <v>1</v>
      </c>
      <c r="K36" s="478">
        <v>0</v>
      </c>
      <c r="L36" s="478">
        <v>0</v>
      </c>
      <c r="M36" s="479">
        <f t="shared" si="5"/>
        <v>0</v>
      </c>
      <c r="N36" s="478">
        <v>0</v>
      </c>
    </row>
    <row r="37" spans="1:14" ht="12.75" customHeight="1">
      <c r="A37" s="3"/>
      <c r="B37" s="416" t="s">
        <v>19</v>
      </c>
      <c r="C37" s="417"/>
      <c r="D37" s="417"/>
      <c r="E37" s="417"/>
      <c r="F37" s="272">
        <f t="shared" ref="F37:N37" si="6">SUM(F24:F36)</f>
        <v>209</v>
      </c>
      <c r="G37" s="240">
        <f t="shared" si="6"/>
        <v>8</v>
      </c>
      <c r="H37" s="475">
        <f t="shared" si="6"/>
        <v>217</v>
      </c>
      <c r="I37" s="475">
        <f t="shared" si="6"/>
        <v>1</v>
      </c>
      <c r="J37" s="475">
        <f t="shared" si="6"/>
        <v>218</v>
      </c>
      <c r="K37" s="475">
        <f t="shared" si="6"/>
        <v>5</v>
      </c>
      <c r="L37" s="475">
        <f t="shared" si="6"/>
        <v>3</v>
      </c>
      <c r="M37" s="475">
        <f t="shared" si="6"/>
        <v>8</v>
      </c>
      <c r="N37" s="475">
        <f t="shared" si="6"/>
        <v>3</v>
      </c>
    </row>
    <row r="38" spans="1:14">
      <c r="A38" s="3"/>
      <c r="B38" s="40"/>
      <c r="C38" s="40"/>
      <c r="D38" s="49"/>
      <c r="E38" s="84">
        <v>13</v>
      </c>
      <c r="F38" s="12">
        <v>0</v>
      </c>
      <c r="G38" s="12">
        <v>0</v>
      </c>
      <c r="H38" s="476">
        <f t="shared" si="4"/>
        <v>0</v>
      </c>
      <c r="I38" s="477">
        <v>0</v>
      </c>
      <c r="J38" s="476">
        <f t="shared" si="1"/>
        <v>0</v>
      </c>
      <c r="K38" s="478">
        <v>0</v>
      </c>
      <c r="L38" s="478">
        <v>0</v>
      </c>
      <c r="M38" s="479">
        <f>K38+L38</f>
        <v>0</v>
      </c>
      <c r="N38" s="478">
        <v>0</v>
      </c>
    </row>
    <row r="39" spans="1:14">
      <c r="A39" s="3"/>
      <c r="B39" s="43" t="s">
        <v>1</v>
      </c>
      <c r="C39" s="43" t="s">
        <v>0</v>
      </c>
      <c r="D39" s="48" t="s">
        <v>21</v>
      </c>
      <c r="E39" s="84">
        <v>12</v>
      </c>
      <c r="F39" s="12">
        <v>0</v>
      </c>
      <c r="G39" s="12">
        <v>0</v>
      </c>
      <c r="H39" s="476">
        <f t="shared" si="4"/>
        <v>0</v>
      </c>
      <c r="I39" s="477">
        <v>0</v>
      </c>
      <c r="J39" s="476">
        <f t="shared" si="1"/>
        <v>0</v>
      </c>
      <c r="K39" s="478">
        <v>0</v>
      </c>
      <c r="L39" s="478">
        <v>0</v>
      </c>
      <c r="M39" s="479">
        <f t="shared" ref="M39:M50" si="7">K39+L39</f>
        <v>0</v>
      </c>
      <c r="N39" s="478">
        <v>0</v>
      </c>
    </row>
    <row r="40" spans="1:14">
      <c r="A40" s="3"/>
      <c r="B40" s="43" t="s">
        <v>10</v>
      </c>
      <c r="C40" s="43"/>
      <c r="D40" s="48" t="s">
        <v>10</v>
      </c>
      <c r="E40" s="84">
        <v>11</v>
      </c>
      <c r="F40" s="12">
        <v>1</v>
      </c>
      <c r="G40" s="12">
        <v>0</v>
      </c>
      <c r="H40" s="476">
        <f t="shared" si="4"/>
        <v>1</v>
      </c>
      <c r="I40" s="477">
        <v>0</v>
      </c>
      <c r="J40" s="476">
        <f t="shared" si="1"/>
        <v>1</v>
      </c>
      <c r="K40" s="478">
        <v>0</v>
      </c>
      <c r="L40" s="478">
        <v>0</v>
      </c>
      <c r="M40" s="479">
        <f t="shared" si="7"/>
        <v>0</v>
      </c>
      <c r="N40" s="478">
        <v>0</v>
      </c>
    </row>
    <row r="41" spans="1:14">
      <c r="A41" s="3"/>
      <c r="B41" s="43" t="s">
        <v>11</v>
      </c>
      <c r="C41" s="40"/>
      <c r="D41" s="48" t="s">
        <v>2</v>
      </c>
      <c r="E41" s="84">
        <v>10</v>
      </c>
      <c r="F41" s="12">
        <v>0</v>
      </c>
      <c r="G41" s="12">
        <v>0</v>
      </c>
      <c r="H41" s="476">
        <f t="shared" si="4"/>
        <v>0</v>
      </c>
      <c r="I41" s="477">
        <v>0</v>
      </c>
      <c r="J41" s="476">
        <f t="shared" si="1"/>
        <v>0</v>
      </c>
      <c r="K41" s="478">
        <v>0</v>
      </c>
      <c r="L41" s="478">
        <v>0</v>
      </c>
      <c r="M41" s="479">
        <f t="shared" si="7"/>
        <v>0</v>
      </c>
      <c r="N41" s="478">
        <v>0</v>
      </c>
    </row>
    <row r="42" spans="1:14">
      <c r="A42" s="3"/>
      <c r="B42" s="43" t="s">
        <v>4</v>
      </c>
      <c r="C42" s="43"/>
      <c r="D42" s="48" t="s">
        <v>27</v>
      </c>
      <c r="E42" s="84">
        <v>9</v>
      </c>
      <c r="F42" s="12">
        <v>0</v>
      </c>
      <c r="G42" s="12">
        <v>0</v>
      </c>
      <c r="H42" s="476">
        <f t="shared" si="4"/>
        <v>0</v>
      </c>
      <c r="I42" s="477">
        <v>0</v>
      </c>
      <c r="J42" s="476">
        <f t="shared" si="1"/>
        <v>0</v>
      </c>
      <c r="K42" s="478">
        <v>0</v>
      </c>
      <c r="L42" s="478">
        <v>0</v>
      </c>
      <c r="M42" s="479">
        <f t="shared" si="7"/>
        <v>0</v>
      </c>
      <c r="N42" s="478">
        <v>0</v>
      </c>
    </row>
    <row r="43" spans="1:14">
      <c r="A43" s="3"/>
      <c r="B43" s="43" t="s">
        <v>3</v>
      </c>
      <c r="C43" s="43" t="s">
        <v>5</v>
      </c>
      <c r="D43" s="48" t="s">
        <v>1</v>
      </c>
      <c r="E43" s="84">
        <v>8</v>
      </c>
      <c r="F43" s="12">
        <v>0</v>
      </c>
      <c r="G43" s="12">
        <v>0</v>
      </c>
      <c r="H43" s="476">
        <f t="shared" si="4"/>
        <v>0</v>
      </c>
      <c r="I43" s="477">
        <v>0</v>
      </c>
      <c r="J43" s="476">
        <f t="shared" si="1"/>
        <v>0</v>
      </c>
      <c r="K43" s="478">
        <v>0</v>
      </c>
      <c r="L43" s="478">
        <v>0</v>
      </c>
      <c r="M43" s="479">
        <f t="shared" si="7"/>
        <v>0</v>
      </c>
      <c r="N43" s="478">
        <v>0</v>
      </c>
    </row>
    <row r="44" spans="1:14">
      <c r="A44" s="3"/>
      <c r="B44" s="43" t="s">
        <v>4</v>
      </c>
      <c r="C44" s="43"/>
      <c r="D44" s="48" t="s">
        <v>26</v>
      </c>
      <c r="E44" s="84">
        <v>7</v>
      </c>
      <c r="F44" s="12">
        <v>0</v>
      </c>
      <c r="G44" s="12">
        <v>0</v>
      </c>
      <c r="H44" s="476">
        <f t="shared" si="4"/>
        <v>0</v>
      </c>
      <c r="I44" s="477">
        <v>0</v>
      </c>
      <c r="J44" s="476">
        <f t="shared" si="1"/>
        <v>0</v>
      </c>
      <c r="K44" s="478">
        <v>0</v>
      </c>
      <c r="L44" s="478">
        <v>0</v>
      </c>
      <c r="M44" s="479">
        <f t="shared" si="7"/>
        <v>0</v>
      </c>
      <c r="N44" s="478">
        <v>0</v>
      </c>
    </row>
    <row r="45" spans="1:14">
      <c r="A45" s="3"/>
      <c r="B45" s="43" t="s">
        <v>1</v>
      </c>
      <c r="C45" s="43"/>
      <c r="D45" s="48" t="s">
        <v>22</v>
      </c>
      <c r="E45" s="84">
        <v>6</v>
      </c>
      <c r="F45" s="12">
        <v>0</v>
      </c>
      <c r="G45" s="12">
        <v>0</v>
      </c>
      <c r="H45" s="476">
        <f t="shared" si="4"/>
        <v>0</v>
      </c>
      <c r="I45" s="477">
        <v>0</v>
      </c>
      <c r="J45" s="476">
        <f t="shared" si="1"/>
        <v>0</v>
      </c>
      <c r="K45" s="478">
        <v>0</v>
      </c>
      <c r="L45" s="478">
        <v>0</v>
      </c>
      <c r="M45" s="479">
        <f t="shared" si="7"/>
        <v>0</v>
      </c>
      <c r="N45" s="478">
        <v>0</v>
      </c>
    </row>
    <row r="46" spans="1:14">
      <c r="A46" s="3"/>
      <c r="B46" s="43" t="s">
        <v>12</v>
      </c>
      <c r="C46" s="40"/>
      <c r="D46" s="48" t="s">
        <v>2</v>
      </c>
      <c r="E46" s="84">
        <v>5</v>
      </c>
      <c r="F46" s="12">
        <v>0</v>
      </c>
      <c r="G46" s="12">
        <v>0</v>
      </c>
      <c r="H46" s="476">
        <f t="shared" si="4"/>
        <v>0</v>
      </c>
      <c r="I46" s="477">
        <v>0</v>
      </c>
      <c r="J46" s="476">
        <f t="shared" si="1"/>
        <v>0</v>
      </c>
      <c r="K46" s="478">
        <v>0</v>
      </c>
      <c r="L46" s="478">
        <v>0</v>
      </c>
      <c r="M46" s="479">
        <f t="shared" si="7"/>
        <v>0</v>
      </c>
      <c r="N46" s="478">
        <v>0</v>
      </c>
    </row>
    <row r="47" spans="1:14">
      <c r="A47" s="3"/>
      <c r="B47" s="43"/>
      <c r="C47" s="43"/>
      <c r="D47" s="48" t="s">
        <v>7</v>
      </c>
      <c r="E47" s="84">
        <v>4</v>
      </c>
      <c r="F47" s="12">
        <v>0</v>
      </c>
      <c r="G47" s="12">
        <v>0</v>
      </c>
      <c r="H47" s="476">
        <f t="shared" si="4"/>
        <v>0</v>
      </c>
      <c r="I47" s="477">
        <v>0</v>
      </c>
      <c r="J47" s="476">
        <f t="shared" si="1"/>
        <v>0</v>
      </c>
      <c r="K47" s="478">
        <v>0</v>
      </c>
      <c r="L47" s="478">
        <v>0</v>
      </c>
      <c r="M47" s="479">
        <f t="shared" si="7"/>
        <v>0</v>
      </c>
      <c r="N47" s="478">
        <v>0</v>
      </c>
    </row>
    <row r="48" spans="1:14">
      <c r="A48" s="3"/>
      <c r="B48" s="43"/>
      <c r="C48" s="43" t="s">
        <v>1</v>
      </c>
      <c r="D48" s="48" t="s">
        <v>1</v>
      </c>
      <c r="E48" s="84">
        <v>3</v>
      </c>
      <c r="F48" s="12">
        <v>0</v>
      </c>
      <c r="G48" s="12">
        <v>0</v>
      </c>
      <c r="H48" s="476">
        <f t="shared" si="4"/>
        <v>0</v>
      </c>
      <c r="I48" s="477">
        <v>0</v>
      </c>
      <c r="J48" s="476">
        <f t="shared" si="1"/>
        <v>0</v>
      </c>
      <c r="K48" s="478">
        <v>0</v>
      </c>
      <c r="L48" s="478">
        <v>0</v>
      </c>
      <c r="M48" s="479">
        <f t="shared" si="7"/>
        <v>0</v>
      </c>
      <c r="N48" s="478">
        <v>0</v>
      </c>
    </row>
    <row r="49" spans="1:14">
      <c r="A49" s="3"/>
      <c r="B49" s="43"/>
      <c r="C49" s="43"/>
      <c r="D49" s="48" t="s">
        <v>3</v>
      </c>
      <c r="E49" s="84">
        <v>2</v>
      </c>
      <c r="F49" s="12">
        <v>0</v>
      </c>
      <c r="G49" s="12">
        <v>0</v>
      </c>
      <c r="H49" s="476">
        <f t="shared" si="4"/>
        <v>0</v>
      </c>
      <c r="I49" s="477">
        <v>0</v>
      </c>
      <c r="J49" s="476">
        <f t="shared" si="1"/>
        <v>0</v>
      </c>
      <c r="K49" s="478">
        <v>0</v>
      </c>
      <c r="L49" s="478">
        <v>0</v>
      </c>
      <c r="M49" s="479">
        <f t="shared" si="7"/>
        <v>0</v>
      </c>
      <c r="N49" s="478">
        <v>0</v>
      </c>
    </row>
    <row r="50" spans="1:14">
      <c r="A50" s="3"/>
      <c r="B50" s="47"/>
      <c r="C50" s="48"/>
      <c r="D50" s="47"/>
      <c r="E50" s="40">
        <v>1</v>
      </c>
      <c r="F50" s="24">
        <v>0</v>
      </c>
      <c r="G50" s="24">
        <v>0</v>
      </c>
      <c r="H50" s="476">
        <f t="shared" si="4"/>
        <v>0</v>
      </c>
      <c r="I50" s="477">
        <v>0</v>
      </c>
      <c r="J50" s="476">
        <f t="shared" si="1"/>
        <v>0</v>
      </c>
      <c r="K50" s="478">
        <v>0</v>
      </c>
      <c r="L50" s="478">
        <v>0</v>
      </c>
      <c r="M50" s="479">
        <f t="shared" si="7"/>
        <v>0</v>
      </c>
      <c r="N50" s="478">
        <v>0</v>
      </c>
    </row>
    <row r="51" spans="1:14" ht="12.75" customHeight="1">
      <c r="B51" s="419" t="s">
        <v>20</v>
      </c>
      <c r="C51" s="419"/>
      <c r="D51" s="419"/>
      <c r="E51" s="419"/>
      <c r="F51" s="240">
        <f t="shared" ref="F51:N51" si="8">SUM(F38:F50)</f>
        <v>1</v>
      </c>
      <c r="G51" s="240">
        <f t="shared" si="8"/>
        <v>0</v>
      </c>
      <c r="H51" s="475">
        <f t="shared" si="8"/>
        <v>1</v>
      </c>
      <c r="I51" s="475">
        <f t="shared" si="8"/>
        <v>0</v>
      </c>
      <c r="J51" s="475">
        <f t="shared" si="8"/>
        <v>1</v>
      </c>
      <c r="K51" s="475">
        <f t="shared" si="8"/>
        <v>0</v>
      </c>
      <c r="L51" s="475">
        <f t="shared" si="8"/>
        <v>0</v>
      </c>
      <c r="M51" s="475">
        <f t="shared" si="8"/>
        <v>0</v>
      </c>
      <c r="N51" s="475">
        <f t="shared" si="8"/>
        <v>0</v>
      </c>
    </row>
    <row r="52" spans="1:14">
      <c r="B52" s="416" t="s">
        <v>37</v>
      </c>
      <c r="C52" s="417"/>
      <c r="D52" s="417"/>
      <c r="E52" s="418"/>
      <c r="F52" s="12"/>
      <c r="G52" s="12"/>
      <c r="H52" s="477"/>
      <c r="I52" s="477"/>
      <c r="J52" s="477"/>
      <c r="K52" s="477"/>
      <c r="L52" s="477"/>
      <c r="M52" s="477"/>
      <c r="N52" s="477"/>
    </row>
    <row r="53" spans="1:14" ht="12.75" customHeight="1">
      <c r="B53" s="414" t="s">
        <v>40</v>
      </c>
      <c r="C53" s="414"/>
      <c r="D53" s="414"/>
      <c r="E53" s="414"/>
      <c r="F53" s="50">
        <f t="shared" ref="F53:N53" si="9">+F23+F37+F51+F52</f>
        <v>313</v>
      </c>
      <c r="G53" s="50">
        <f t="shared" si="9"/>
        <v>27</v>
      </c>
      <c r="H53" s="480">
        <f t="shared" si="9"/>
        <v>340</v>
      </c>
      <c r="I53" s="480">
        <f t="shared" si="9"/>
        <v>3</v>
      </c>
      <c r="J53" s="480">
        <f t="shared" si="9"/>
        <v>343</v>
      </c>
      <c r="K53" s="480">
        <f t="shared" si="9"/>
        <v>15</v>
      </c>
      <c r="L53" s="480">
        <f t="shared" si="9"/>
        <v>3</v>
      </c>
      <c r="M53" s="480">
        <f t="shared" si="9"/>
        <v>18</v>
      </c>
      <c r="N53" s="480">
        <f t="shared" si="9"/>
        <v>3</v>
      </c>
    </row>
    <row r="54" spans="1:14"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</row>
    <row r="55" spans="1:14">
      <c r="B55" s="6" t="s">
        <v>38</v>
      </c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</row>
  </sheetData>
  <mergeCells count="16">
    <mergeCell ref="B53:E53"/>
    <mergeCell ref="B5:N5"/>
    <mergeCell ref="B7:E9"/>
    <mergeCell ref="F7:J7"/>
    <mergeCell ref="K7:N7"/>
    <mergeCell ref="F8:H8"/>
    <mergeCell ref="I8:I9"/>
    <mergeCell ref="J8:J9"/>
    <mergeCell ref="K8:K9"/>
    <mergeCell ref="L8:L9"/>
    <mergeCell ref="M8:M9"/>
    <mergeCell ref="N8:N9"/>
    <mergeCell ref="B23:E23"/>
    <mergeCell ref="B37:E37"/>
    <mergeCell ref="B51:E51"/>
    <mergeCell ref="B52:E52"/>
  </mergeCells>
  <pageMargins left="0.511811024" right="0.511811024" top="0.78740157499999996" bottom="0.78740157499999996" header="0.31496062000000002" footer="0.31496062000000002"/>
  <ignoredErrors>
    <ignoredError sqref="H23:N53" formula="1"/>
  </ignoredError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workbookViewId="0"/>
  </sheetViews>
  <sheetFormatPr defaultRowHeight="12.75"/>
  <cols>
    <col min="1" max="1" width="1.7109375" customWidth="1"/>
    <col min="2" max="2" width="4.42578125" customWidth="1"/>
    <col min="3" max="4" width="4.140625" customWidth="1"/>
    <col min="5" max="5" width="6.28515625" customWidth="1"/>
    <col min="6" max="10" width="10.7109375" customWidth="1"/>
    <col min="11" max="11" width="11.42578125" bestFit="1" customWidth="1"/>
    <col min="12" max="13" width="10.7109375" customWidth="1"/>
    <col min="14" max="14" width="11.42578125" customWidth="1"/>
  </cols>
  <sheetData>
    <row r="1" spans="1:14">
      <c r="B1" s="5" t="s">
        <v>32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spans="1:14">
      <c r="B2" s="5" t="s">
        <v>34</v>
      </c>
      <c r="C2" s="6"/>
      <c r="D2" s="365" t="s">
        <v>85</v>
      </c>
      <c r="E2" s="365"/>
      <c r="F2" s="365"/>
      <c r="G2" s="365"/>
      <c r="H2" s="365"/>
      <c r="I2" s="365"/>
      <c r="J2" s="365"/>
      <c r="K2" s="6"/>
      <c r="L2" s="6"/>
      <c r="M2" s="6"/>
      <c r="N2" s="6"/>
    </row>
    <row r="3" spans="1:14">
      <c r="B3" s="5" t="s">
        <v>33</v>
      </c>
      <c r="C3" s="6"/>
      <c r="D3" s="365"/>
      <c r="E3" s="365"/>
      <c r="F3" s="365"/>
      <c r="G3" s="365"/>
      <c r="H3" s="365"/>
      <c r="I3" s="365"/>
      <c r="J3" s="365"/>
      <c r="K3" s="6"/>
      <c r="L3" s="6"/>
      <c r="M3" s="6"/>
      <c r="N3" s="6"/>
    </row>
    <row r="4" spans="1:14">
      <c r="B4" s="366" t="s">
        <v>36</v>
      </c>
      <c r="C4" s="366"/>
      <c r="D4" s="366"/>
      <c r="E4" s="366"/>
      <c r="F4" s="273">
        <v>42461</v>
      </c>
      <c r="G4" s="6"/>
      <c r="H4" s="6"/>
      <c r="I4" s="6"/>
      <c r="J4" s="6"/>
      <c r="K4" s="6"/>
      <c r="L4" s="6"/>
      <c r="M4" s="6"/>
      <c r="N4" s="6"/>
    </row>
    <row r="5" spans="1:14">
      <c r="B5" s="337" t="s">
        <v>24</v>
      </c>
      <c r="C5" s="337"/>
      <c r="D5" s="337"/>
      <c r="E5" s="337"/>
      <c r="F5" s="337"/>
      <c r="G5" s="337"/>
      <c r="H5" s="337"/>
      <c r="I5" s="337"/>
      <c r="J5" s="337"/>
      <c r="K5" s="337"/>
      <c r="L5" s="337"/>
      <c r="M5" s="337"/>
      <c r="N5" s="337"/>
    </row>
    <row r="6" spans="1:14">
      <c r="B6" s="8" t="s">
        <v>39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12.75" customHeight="1">
      <c r="B7" s="326" t="s">
        <v>41</v>
      </c>
      <c r="C7" s="326"/>
      <c r="D7" s="326"/>
      <c r="E7" s="326"/>
      <c r="F7" s="326" t="s">
        <v>35</v>
      </c>
      <c r="G7" s="326"/>
      <c r="H7" s="326"/>
      <c r="I7" s="326"/>
      <c r="J7" s="326"/>
      <c r="K7" s="326" t="s">
        <v>28</v>
      </c>
      <c r="L7" s="326"/>
      <c r="M7" s="326"/>
      <c r="N7" s="326"/>
    </row>
    <row r="8" spans="1:14" ht="12.75" customHeight="1">
      <c r="B8" s="326"/>
      <c r="C8" s="326"/>
      <c r="D8" s="326"/>
      <c r="E8" s="326"/>
      <c r="F8" s="326" t="s">
        <v>13</v>
      </c>
      <c r="G8" s="326"/>
      <c r="H8" s="326"/>
      <c r="I8" s="326" t="s">
        <v>14</v>
      </c>
      <c r="J8" s="326" t="s">
        <v>15</v>
      </c>
      <c r="K8" s="326" t="s">
        <v>30</v>
      </c>
      <c r="L8" s="326" t="s">
        <v>31</v>
      </c>
      <c r="M8" s="326" t="s">
        <v>15</v>
      </c>
      <c r="N8" s="326" t="s">
        <v>29</v>
      </c>
    </row>
    <row r="9" spans="1:14" ht="24">
      <c r="B9" s="326"/>
      <c r="C9" s="326"/>
      <c r="D9" s="326"/>
      <c r="E9" s="326"/>
      <c r="F9" s="82" t="s">
        <v>16</v>
      </c>
      <c r="G9" s="82" t="s">
        <v>17</v>
      </c>
      <c r="H9" s="82" t="s">
        <v>23</v>
      </c>
      <c r="I9" s="326"/>
      <c r="J9" s="326"/>
      <c r="K9" s="326"/>
      <c r="L9" s="326"/>
      <c r="M9" s="326"/>
      <c r="N9" s="326"/>
    </row>
    <row r="10" spans="1:14">
      <c r="A10" s="3"/>
      <c r="B10" s="9"/>
      <c r="C10" s="10"/>
      <c r="D10" s="11"/>
      <c r="E10" s="81">
        <v>13</v>
      </c>
      <c r="F10" s="155">
        <v>75</v>
      </c>
      <c r="G10" s="155">
        <v>0</v>
      </c>
      <c r="H10" s="313">
        <f>F10+G10</f>
        <v>75</v>
      </c>
      <c r="I10" s="155">
        <v>0</v>
      </c>
      <c r="J10" s="313">
        <f>H10+I10</f>
        <v>75</v>
      </c>
      <c r="K10" s="157">
        <v>28</v>
      </c>
      <c r="L10" s="157">
        <v>3</v>
      </c>
      <c r="M10" s="180">
        <f>K10+L10</f>
        <v>31</v>
      </c>
      <c r="N10" s="157">
        <v>3</v>
      </c>
    </row>
    <row r="11" spans="1:14">
      <c r="A11" s="3"/>
      <c r="B11" s="15" t="s">
        <v>1</v>
      </c>
      <c r="C11" s="16" t="s">
        <v>0</v>
      </c>
      <c r="D11" s="11"/>
      <c r="E11" s="81">
        <v>12</v>
      </c>
      <c r="F11" s="155">
        <v>12</v>
      </c>
      <c r="G11" s="155">
        <v>0</v>
      </c>
      <c r="H11" s="313">
        <f t="shared" ref="H11:H22" si="0">F11+G11</f>
        <v>12</v>
      </c>
      <c r="I11" s="155">
        <v>0</v>
      </c>
      <c r="J11" s="313">
        <f t="shared" ref="J11:J50" si="1">H11+I11</f>
        <v>12</v>
      </c>
      <c r="K11" s="157">
        <v>0</v>
      </c>
      <c r="L11" s="157">
        <v>0</v>
      </c>
      <c r="M11" s="180">
        <f t="shared" ref="M11:M22" si="2">K11+L11</f>
        <v>0</v>
      </c>
      <c r="N11" s="157">
        <v>0</v>
      </c>
    </row>
    <row r="12" spans="1:14">
      <c r="A12" s="3"/>
      <c r="B12" s="15" t="s">
        <v>2</v>
      </c>
      <c r="C12" s="17"/>
      <c r="D12" s="18" t="s">
        <v>6</v>
      </c>
      <c r="E12" s="81">
        <v>11</v>
      </c>
      <c r="F12" s="155">
        <v>32</v>
      </c>
      <c r="G12" s="155">
        <v>0</v>
      </c>
      <c r="H12" s="313">
        <f t="shared" si="0"/>
        <v>32</v>
      </c>
      <c r="I12" s="155">
        <v>0</v>
      </c>
      <c r="J12" s="313">
        <f t="shared" si="1"/>
        <v>32</v>
      </c>
      <c r="K12" s="157">
        <v>0</v>
      </c>
      <c r="L12" s="157">
        <v>0</v>
      </c>
      <c r="M12" s="180">
        <f t="shared" si="2"/>
        <v>0</v>
      </c>
      <c r="N12" s="157">
        <v>0</v>
      </c>
    </row>
    <row r="13" spans="1:14">
      <c r="A13" s="3"/>
      <c r="B13" s="15" t="s">
        <v>1</v>
      </c>
      <c r="C13" s="16"/>
      <c r="D13" s="18" t="s">
        <v>10</v>
      </c>
      <c r="E13" s="81">
        <v>10</v>
      </c>
      <c r="F13" s="155">
        <v>14</v>
      </c>
      <c r="G13" s="155">
        <v>0</v>
      </c>
      <c r="H13" s="313">
        <f t="shared" si="0"/>
        <v>14</v>
      </c>
      <c r="I13" s="155">
        <v>0</v>
      </c>
      <c r="J13" s="313">
        <f t="shared" si="1"/>
        <v>14</v>
      </c>
      <c r="K13" s="157">
        <v>0</v>
      </c>
      <c r="L13" s="157">
        <v>0</v>
      </c>
      <c r="M13" s="180">
        <f t="shared" si="2"/>
        <v>0</v>
      </c>
      <c r="N13" s="157">
        <v>0</v>
      </c>
    </row>
    <row r="14" spans="1:14">
      <c r="A14" s="3"/>
      <c r="B14" s="15" t="s">
        <v>3</v>
      </c>
      <c r="C14" s="16"/>
      <c r="D14" s="18" t="s">
        <v>25</v>
      </c>
      <c r="E14" s="81">
        <v>9</v>
      </c>
      <c r="F14" s="155">
        <v>2</v>
      </c>
      <c r="G14" s="155">
        <v>0</v>
      </c>
      <c r="H14" s="313">
        <f t="shared" si="0"/>
        <v>2</v>
      </c>
      <c r="I14" s="155">
        <v>0</v>
      </c>
      <c r="J14" s="313">
        <f t="shared" si="1"/>
        <v>2</v>
      </c>
      <c r="K14" s="157">
        <v>0</v>
      </c>
      <c r="L14" s="157">
        <v>0</v>
      </c>
      <c r="M14" s="180">
        <f t="shared" si="2"/>
        <v>0</v>
      </c>
      <c r="N14" s="157">
        <v>0</v>
      </c>
    </row>
    <row r="15" spans="1:14">
      <c r="A15" s="3"/>
      <c r="B15" s="15" t="s">
        <v>4</v>
      </c>
      <c r="C15" s="16" t="s">
        <v>5</v>
      </c>
      <c r="D15" s="18" t="s">
        <v>22</v>
      </c>
      <c r="E15" s="81">
        <v>8</v>
      </c>
      <c r="F15" s="155">
        <v>6</v>
      </c>
      <c r="G15" s="155">
        <v>0</v>
      </c>
      <c r="H15" s="313">
        <f t="shared" si="0"/>
        <v>6</v>
      </c>
      <c r="I15" s="155">
        <v>0</v>
      </c>
      <c r="J15" s="313">
        <f t="shared" si="1"/>
        <v>6</v>
      </c>
      <c r="K15" s="157">
        <v>1</v>
      </c>
      <c r="L15" s="157">
        <v>0</v>
      </c>
      <c r="M15" s="180">
        <f t="shared" si="2"/>
        <v>1</v>
      </c>
      <c r="N15" s="157">
        <v>0</v>
      </c>
    </row>
    <row r="16" spans="1:14">
      <c r="A16" s="3"/>
      <c r="B16" s="15" t="s">
        <v>6</v>
      </c>
      <c r="C16" s="16"/>
      <c r="D16" s="18" t="s">
        <v>12</v>
      </c>
      <c r="E16" s="81">
        <v>7</v>
      </c>
      <c r="F16" s="155">
        <v>4</v>
      </c>
      <c r="G16" s="155">
        <v>0</v>
      </c>
      <c r="H16" s="313">
        <f t="shared" si="0"/>
        <v>4</v>
      </c>
      <c r="I16" s="155">
        <v>0</v>
      </c>
      <c r="J16" s="313">
        <f t="shared" si="1"/>
        <v>4</v>
      </c>
      <c r="K16" s="157">
        <v>0</v>
      </c>
      <c r="L16" s="157">
        <v>0</v>
      </c>
      <c r="M16" s="180">
        <f t="shared" si="2"/>
        <v>0</v>
      </c>
      <c r="N16" s="157">
        <v>0</v>
      </c>
    </row>
    <row r="17" spans="1:14">
      <c r="A17" s="3"/>
      <c r="B17" s="15" t="s">
        <v>7</v>
      </c>
      <c r="C17" s="17"/>
      <c r="D17" s="18" t="s">
        <v>4</v>
      </c>
      <c r="E17" s="81">
        <v>6</v>
      </c>
      <c r="F17" s="155">
        <v>10</v>
      </c>
      <c r="G17" s="155">
        <v>0</v>
      </c>
      <c r="H17" s="313">
        <f t="shared" si="0"/>
        <v>10</v>
      </c>
      <c r="I17" s="155">
        <v>0</v>
      </c>
      <c r="J17" s="313">
        <f t="shared" si="1"/>
        <v>10</v>
      </c>
      <c r="K17" s="157">
        <v>0</v>
      </c>
      <c r="L17" s="157">
        <v>0</v>
      </c>
      <c r="M17" s="180">
        <f t="shared" si="2"/>
        <v>0</v>
      </c>
      <c r="N17" s="157">
        <v>0</v>
      </c>
    </row>
    <row r="18" spans="1:14">
      <c r="A18" s="3"/>
      <c r="B18" s="15" t="s">
        <v>1</v>
      </c>
      <c r="C18" s="16"/>
      <c r="D18" s="18" t="s">
        <v>9</v>
      </c>
      <c r="E18" s="81">
        <v>5</v>
      </c>
      <c r="F18" s="155">
        <v>22</v>
      </c>
      <c r="G18" s="155">
        <v>0</v>
      </c>
      <c r="H18" s="313">
        <f t="shared" si="0"/>
        <v>22</v>
      </c>
      <c r="I18" s="155">
        <v>0</v>
      </c>
      <c r="J18" s="313">
        <f t="shared" si="1"/>
        <v>22</v>
      </c>
      <c r="K18" s="157">
        <v>0</v>
      </c>
      <c r="L18" s="157">
        <v>0</v>
      </c>
      <c r="M18" s="180">
        <f t="shared" si="2"/>
        <v>0</v>
      </c>
      <c r="N18" s="157">
        <v>0</v>
      </c>
    </row>
    <row r="19" spans="1:14">
      <c r="A19" s="3"/>
      <c r="B19" s="15"/>
      <c r="C19" s="16"/>
      <c r="D19" s="18" t="s">
        <v>12</v>
      </c>
      <c r="E19" s="81">
        <v>4</v>
      </c>
      <c r="F19" s="155">
        <v>134</v>
      </c>
      <c r="G19" s="155">
        <v>0</v>
      </c>
      <c r="H19" s="313">
        <f t="shared" si="0"/>
        <v>134</v>
      </c>
      <c r="I19" s="155">
        <v>0</v>
      </c>
      <c r="J19" s="313">
        <f t="shared" si="1"/>
        <v>134</v>
      </c>
      <c r="K19" s="157">
        <v>0</v>
      </c>
      <c r="L19" s="157">
        <v>0</v>
      </c>
      <c r="M19" s="180">
        <f t="shared" si="2"/>
        <v>0</v>
      </c>
      <c r="N19" s="157">
        <v>0</v>
      </c>
    </row>
    <row r="20" spans="1:14">
      <c r="A20" s="3"/>
      <c r="B20" s="15"/>
      <c r="C20" s="16" t="s">
        <v>1</v>
      </c>
      <c r="D20" s="11"/>
      <c r="E20" s="81">
        <v>3</v>
      </c>
      <c r="F20" s="155">
        <v>0</v>
      </c>
      <c r="G20" s="155">
        <v>28</v>
      </c>
      <c r="H20" s="313">
        <f t="shared" si="0"/>
        <v>28</v>
      </c>
      <c r="I20" s="155">
        <v>0</v>
      </c>
      <c r="J20" s="313">
        <f t="shared" si="1"/>
        <v>28</v>
      </c>
      <c r="K20" s="157">
        <v>0</v>
      </c>
      <c r="L20" s="157">
        <v>1</v>
      </c>
      <c r="M20" s="180">
        <f t="shared" si="2"/>
        <v>1</v>
      </c>
      <c r="N20" s="157">
        <v>1</v>
      </c>
    </row>
    <row r="21" spans="1:14">
      <c r="A21" s="3"/>
      <c r="B21" s="15"/>
      <c r="C21" s="16"/>
      <c r="D21" s="11"/>
      <c r="E21" s="81">
        <v>2</v>
      </c>
      <c r="F21" s="155">
        <v>0</v>
      </c>
      <c r="G21" s="155">
        <v>15</v>
      </c>
      <c r="H21" s="313">
        <f t="shared" si="0"/>
        <v>15</v>
      </c>
      <c r="I21" s="155">
        <v>0</v>
      </c>
      <c r="J21" s="313">
        <f t="shared" si="1"/>
        <v>15</v>
      </c>
      <c r="K21" s="157">
        <v>0</v>
      </c>
      <c r="L21" s="157">
        <v>0</v>
      </c>
      <c r="M21" s="180">
        <f t="shared" si="2"/>
        <v>0</v>
      </c>
      <c r="N21" s="157">
        <v>0</v>
      </c>
    </row>
    <row r="22" spans="1:14">
      <c r="A22" s="3"/>
      <c r="B22" s="19"/>
      <c r="C22" s="17"/>
      <c r="D22" s="11"/>
      <c r="E22" s="9">
        <v>1</v>
      </c>
      <c r="F22" s="155">
        <v>0</v>
      </c>
      <c r="G22" s="155">
        <v>21</v>
      </c>
      <c r="H22" s="313">
        <f t="shared" si="0"/>
        <v>21</v>
      </c>
      <c r="I22" s="155">
        <v>7</v>
      </c>
      <c r="J22" s="313">
        <f t="shared" si="1"/>
        <v>28</v>
      </c>
      <c r="K22" s="157">
        <v>0</v>
      </c>
      <c r="L22" s="157">
        <v>1</v>
      </c>
      <c r="M22" s="180">
        <f t="shared" si="2"/>
        <v>1</v>
      </c>
      <c r="N22" s="157">
        <v>1</v>
      </c>
    </row>
    <row r="23" spans="1:14" ht="12.75" customHeight="1">
      <c r="A23" s="3"/>
      <c r="B23" s="361" t="s">
        <v>18</v>
      </c>
      <c r="C23" s="362"/>
      <c r="D23" s="362"/>
      <c r="E23" s="363"/>
      <c r="F23" s="313">
        <f t="shared" ref="F23:N23" si="3">SUM(F10:F22)</f>
        <v>311</v>
      </c>
      <c r="G23" s="313">
        <f t="shared" si="3"/>
        <v>64</v>
      </c>
      <c r="H23" s="481">
        <f t="shared" si="3"/>
        <v>375</v>
      </c>
      <c r="I23" s="481">
        <f t="shared" si="3"/>
        <v>7</v>
      </c>
      <c r="J23" s="481">
        <f t="shared" si="3"/>
        <v>382</v>
      </c>
      <c r="K23" s="481">
        <f t="shared" si="3"/>
        <v>29</v>
      </c>
      <c r="L23" s="481">
        <f t="shared" si="3"/>
        <v>5</v>
      </c>
      <c r="M23" s="481">
        <f t="shared" si="3"/>
        <v>34</v>
      </c>
      <c r="N23" s="481">
        <f t="shared" si="3"/>
        <v>5</v>
      </c>
    </row>
    <row r="24" spans="1:14">
      <c r="A24" s="3"/>
      <c r="B24" s="15"/>
      <c r="C24" s="15"/>
      <c r="D24" s="22"/>
      <c r="E24" s="19">
        <v>13</v>
      </c>
      <c r="F24" s="155">
        <v>172</v>
      </c>
      <c r="G24" s="155">
        <v>0</v>
      </c>
      <c r="H24" s="481">
        <f>F24+G24</f>
        <v>172</v>
      </c>
      <c r="I24" s="477">
        <v>0</v>
      </c>
      <c r="J24" s="481">
        <f t="shared" si="1"/>
        <v>172</v>
      </c>
      <c r="K24" s="478">
        <v>37</v>
      </c>
      <c r="L24" s="478">
        <v>3</v>
      </c>
      <c r="M24" s="482">
        <f>K24+L24</f>
        <v>40</v>
      </c>
      <c r="N24" s="478">
        <v>7</v>
      </c>
    </row>
    <row r="25" spans="1:14">
      <c r="A25" s="3"/>
      <c r="B25" s="15"/>
      <c r="C25" s="15" t="s">
        <v>0</v>
      </c>
      <c r="D25" s="22"/>
      <c r="E25" s="81">
        <v>12</v>
      </c>
      <c r="F25" s="155">
        <v>13</v>
      </c>
      <c r="G25" s="155">
        <v>0</v>
      </c>
      <c r="H25" s="481">
        <f t="shared" ref="H25:H50" si="4">F25+G25</f>
        <v>13</v>
      </c>
      <c r="I25" s="477">
        <v>0</v>
      </c>
      <c r="J25" s="481">
        <f t="shared" si="1"/>
        <v>13</v>
      </c>
      <c r="K25" s="478">
        <v>0</v>
      </c>
      <c r="L25" s="478">
        <v>0</v>
      </c>
      <c r="M25" s="482">
        <f t="shared" ref="M25:M36" si="5">K25+L25</f>
        <v>0</v>
      </c>
      <c r="N25" s="478">
        <v>0</v>
      </c>
    </row>
    <row r="26" spans="1:14">
      <c r="A26" s="3"/>
      <c r="B26" s="15" t="s">
        <v>7</v>
      </c>
      <c r="C26" s="19"/>
      <c r="D26" s="22"/>
      <c r="E26" s="81">
        <v>11</v>
      </c>
      <c r="F26" s="155">
        <v>34</v>
      </c>
      <c r="G26" s="155">
        <v>0</v>
      </c>
      <c r="H26" s="481">
        <f t="shared" si="4"/>
        <v>34</v>
      </c>
      <c r="I26" s="477">
        <v>0</v>
      </c>
      <c r="J26" s="481">
        <f t="shared" si="1"/>
        <v>34</v>
      </c>
      <c r="K26" s="478">
        <v>0</v>
      </c>
      <c r="L26" s="478">
        <v>0</v>
      </c>
      <c r="M26" s="482">
        <f t="shared" si="5"/>
        <v>0</v>
      </c>
      <c r="N26" s="478">
        <v>0</v>
      </c>
    </row>
    <row r="27" spans="1:14">
      <c r="A27" s="3"/>
      <c r="B27" s="15" t="s">
        <v>8</v>
      </c>
      <c r="C27" s="15"/>
      <c r="D27" s="22" t="s">
        <v>26</v>
      </c>
      <c r="E27" s="81">
        <v>10</v>
      </c>
      <c r="F27" s="155">
        <v>28</v>
      </c>
      <c r="G27" s="155">
        <v>0</v>
      </c>
      <c r="H27" s="481">
        <f t="shared" si="4"/>
        <v>28</v>
      </c>
      <c r="I27" s="477">
        <v>0</v>
      </c>
      <c r="J27" s="481">
        <f t="shared" si="1"/>
        <v>28</v>
      </c>
      <c r="K27" s="478">
        <v>0</v>
      </c>
      <c r="L27" s="478">
        <v>0</v>
      </c>
      <c r="M27" s="482">
        <f t="shared" si="5"/>
        <v>0</v>
      </c>
      <c r="N27" s="478">
        <v>0</v>
      </c>
    </row>
    <row r="28" spans="1:14">
      <c r="A28" s="3"/>
      <c r="B28" s="15" t="s">
        <v>0</v>
      </c>
      <c r="C28" s="15"/>
      <c r="D28" s="22" t="s">
        <v>8</v>
      </c>
      <c r="E28" s="81">
        <v>9</v>
      </c>
      <c r="F28" s="155">
        <v>8</v>
      </c>
      <c r="G28" s="155">
        <v>0</v>
      </c>
      <c r="H28" s="481">
        <f t="shared" si="4"/>
        <v>8</v>
      </c>
      <c r="I28" s="477">
        <v>0</v>
      </c>
      <c r="J28" s="481">
        <f t="shared" si="1"/>
        <v>8</v>
      </c>
      <c r="K28" s="478">
        <v>0</v>
      </c>
      <c r="L28" s="478">
        <v>0</v>
      </c>
      <c r="M28" s="482">
        <f t="shared" si="5"/>
        <v>0</v>
      </c>
      <c r="N28" s="478">
        <v>0</v>
      </c>
    </row>
    <row r="29" spans="1:14">
      <c r="A29" s="3"/>
      <c r="B29" s="15" t="s">
        <v>2</v>
      </c>
      <c r="C29" s="15" t="s">
        <v>5</v>
      </c>
      <c r="D29" s="22" t="s">
        <v>27</v>
      </c>
      <c r="E29" s="81">
        <v>8</v>
      </c>
      <c r="F29" s="155">
        <v>11</v>
      </c>
      <c r="G29" s="155">
        <v>0</v>
      </c>
      <c r="H29" s="481">
        <f t="shared" si="4"/>
        <v>11</v>
      </c>
      <c r="I29" s="477">
        <v>0</v>
      </c>
      <c r="J29" s="481">
        <f t="shared" si="1"/>
        <v>11</v>
      </c>
      <c r="K29" s="478">
        <v>0</v>
      </c>
      <c r="L29" s="478">
        <v>0</v>
      </c>
      <c r="M29" s="482">
        <f t="shared" si="5"/>
        <v>0</v>
      </c>
      <c r="N29" s="478">
        <v>0</v>
      </c>
    </row>
    <row r="30" spans="1:14">
      <c r="A30" s="3"/>
      <c r="B30" s="15" t="s">
        <v>4</v>
      </c>
      <c r="C30" s="15"/>
      <c r="D30" s="22" t="s">
        <v>4</v>
      </c>
      <c r="E30" s="81">
        <v>7</v>
      </c>
      <c r="F30" s="155">
        <v>5</v>
      </c>
      <c r="G30" s="155">
        <v>0</v>
      </c>
      <c r="H30" s="481">
        <f t="shared" si="4"/>
        <v>5</v>
      </c>
      <c r="I30" s="477">
        <v>0</v>
      </c>
      <c r="J30" s="481">
        <f t="shared" si="1"/>
        <v>5</v>
      </c>
      <c r="K30" s="478">
        <v>0</v>
      </c>
      <c r="L30" s="478">
        <v>0</v>
      </c>
      <c r="M30" s="482">
        <f t="shared" si="5"/>
        <v>0</v>
      </c>
      <c r="N30" s="478">
        <v>0</v>
      </c>
    </row>
    <row r="31" spans="1:14">
      <c r="A31" s="3"/>
      <c r="B31" s="15" t="s">
        <v>0</v>
      </c>
      <c r="C31" s="15"/>
      <c r="D31" s="22" t="s">
        <v>9</v>
      </c>
      <c r="E31" s="81">
        <v>6</v>
      </c>
      <c r="F31" s="155">
        <v>9</v>
      </c>
      <c r="G31" s="155">
        <v>0</v>
      </c>
      <c r="H31" s="481">
        <f t="shared" si="4"/>
        <v>9</v>
      </c>
      <c r="I31" s="477">
        <v>0</v>
      </c>
      <c r="J31" s="481">
        <f t="shared" si="1"/>
        <v>9</v>
      </c>
      <c r="K31" s="478">
        <v>1</v>
      </c>
      <c r="L31" s="478">
        <v>0</v>
      </c>
      <c r="M31" s="482">
        <f t="shared" si="5"/>
        <v>1</v>
      </c>
      <c r="N31" s="478">
        <v>3</v>
      </c>
    </row>
    <row r="32" spans="1:14">
      <c r="A32" s="3"/>
      <c r="B32" s="15" t="s">
        <v>9</v>
      </c>
      <c r="C32" s="9"/>
      <c r="D32" s="22"/>
      <c r="E32" s="81">
        <v>5</v>
      </c>
      <c r="F32" s="155">
        <v>32</v>
      </c>
      <c r="G32" s="155">
        <v>0</v>
      </c>
      <c r="H32" s="481">
        <f t="shared" si="4"/>
        <v>32</v>
      </c>
      <c r="I32" s="477">
        <v>0</v>
      </c>
      <c r="J32" s="481">
        <f t="shared" si="1"/>
        <v>32</v>
      </c>
      <c r="K32" s="478">
        <v>0</v>
      </c>
      <c r="L32" s="478">
        <v>0</v>
      </c>
      <c r="M32" s="482">
        <f t="shared" si="5"/>
        <v>0</v>
      </c>
      <c r="N32" s="478">
        <v>0</v>
      </c>
    </row>
    <row r="33" spans="1:14">
      <c r="A33" s="3"/>
      <c r="B33" s="15"/>
      <c r="C33" s="15"/>
      <c r="D33" s="22"/>
      <c r="E33" s="81">
        <v>4</v>
      </c>
      <c r="F33" s="155">
        <v>33</v>
      </c>
      <c r="G33" s="155">
        <v>0</v>
      </c>
      <c r="H33" s="481">
        <f t="shared" si="4"/>
        <v>33</v>
      </c>
      <c r="I33" s="477">
        <v>0</v>
      </c>
      <c r="J33" s="481">
        <f t="shared" si="1"/>
        <v>33</v>
      </c>
      <c r="K33" s="478">
        <v>0</v>
      </c>
      <c r="L33" s="478">
        <v>0</v>
      </c>
      <c r="M33" s="482">
        <f t="shared" si="5"/>
        <v>0</v>
      </c>
      <c r="N33" s="478">
        <v>0</v>
      </c>
    </row>
    <row r="34" spans="1:14">
      <c r="A34" s="3"/>
      <c r="B34" s="15"/>
      <c r="C34" s="15" t="s">
        <v>1</v>
      </c>
      <c r="D34" s="22"/>
      <c r="E34" s="81">
        <v>3</v>
      </c>
      <c r="F34" s="155">
        <v>0</v>
      </c>
      <c r="G34" s="155">
        <v>24</v>
      </c>
      <c r="H34" s="481">
        <f t="shared" si="4"/>
        <v>24</v>
      </c>
      <c r="I34" s="477">
        <v>0</v>
      </c>
      <c r="J34" s="481">
        <f t="shared" si="1"/>
        <v>24</v>
      </c>
      <c r="K34" s="478">
        <v>0</v>
      </c>
      <c r="L34" s="478">
        <v>0</v>
      </c>
      <c r="M34" s="482">
        <f t="shared" si="5"/>
        <v>0</v>
      </c>
      <c r="N34" s="478">
        <v>0</v>
      </c>
    </row>
    <row r="35" spans="1:14">
      <c r="A35" s="3"/>
      <c r="B35" s="15"/>
      <c r="C35" s="15"/>
      <c r="D35" s="22"/>
      <c r="E35" s="81">
        <v>2</v>
      </c>
      <c r="F35" s="155">
        <v>0</v>
      </c>
      <c r="G35" s="155">
        <v>29</v>
      </c>
      <c r="H35" s="481">
        <f t="shared" si="4"/>
        <v>29</v>
      </c>
      <c r="I35" s="477">
        <v>0</v>
      </c>
      <c r="J35" s="481">
        <f t="shared" si="1"/>
        <v>29</v>
      </c>
      <c r="K35" s="478">
        <v>0</v>
      </c>
      <c r="L35" s="478">
        <v>0</v>
      </c>
      <c r="M35" s="482">
        <f t="shared" si="5"/>
        <v>0</v>
      </c>
      <c r="N35" s="478">
        <v>0</v>
      </c>
    </row>
    <row r="36" spans="1:14">
      <c r="A36" s="3"/>
      <c r="B36" s="19"/>
      <c r="C36" s="19"/>
      <c r="D36" s="22"/>
      <c r="E36" s="9">
        <v>1</v>
      </c>
      <c r="F36" s="155">
        <v>0</v>
      </c>
      <c r="G36" s="155">
        <v>24</v>
      </c>
      <c r="H36" s="481">
        <f t="shared" si="4"/>
        <v>24</v>
      </c>
      <c r="I36" s="477">
        <v>23</v>
      </c>
      <c r="J36" s="481">
        <f t="shared" si="1"/>
        <v>47</v>
      </c>
      <c r="K36" s="478">
        <v>0</v>
      </c>
      <c r="L36" s="478">
        <v>0</v>
      </c>
      <c r="M36" s="482">
        <f t="shared" si="5"/>
        <v>0</v>
      </c>
      <c r="N36" s="478">
        <v>0</v>
      </c>
    </row>
    <row r="37" spans="1:14" ht="12.75" customHeight="1">
      <c r="A37" s="3"/>
      <c r="B37" s="361" t="s">
        <v>19</v>
      </c>
      <c r="C37" s="362"/>
      <c r="D37" s="362"/>
      <c r="E37" s="362"/>
      <c r="F37" s="181">
        <f t="shared" ref="F37:N37" si="6">SUM(F24:F36)</f>
        <v>345</v>
      </c>
      <c r="G37" s="313">
        <f t="shared" si="6"/>
        <v>77</v>
      </c>
      <c r="H37" s="481">
        <f t="shared" si="6"/>
        <v>422</v>
      </c>
      <c r="I37" s="481">
        <f t="shared" si="6"/>
        <v>23</v>
      </c>
      <c r="J37" s="481">
        <f t="shared" si="6"/>
        <v>445</v>
      </c>
      <c r="K37" s="481">
        <f t="shared" si="6"/>
        <v>38</v>
      </c>
      <c r="L37" s="481">
        <f t="shared" si="6"/>
        <v>3</v>
      </c>
      <c r="M37" s="481">
        <f t="shared" si="6"/>
        <v>41</v>
      </c>
      <c r="N37" s="481">
        <f t="shared" si="6"/>
        <v>10</v>
      </c>
    </row>
    <row r="38" spans="1:14">
      <c r="A38" s="3"/>
      <c r="B38" s="9"/>
      <c r="C38" s="9"/>
      <c r="D38" s="23"/>
      <c r="E38" s="81">
        <v>13</v>
      </c>
      <c r="F38" s="155">
        <v>8</v>
      </c>
      <c r="G38" s="155">
        <v>0</v>
      </c>
      <c r="H38" s="481">
        <f t="shared" si="4"/>
        <v>8</v>
      </c>
      <c r="I38" s="477">
        <v>0</v>
      </c>
      <c r="J38" s="481">
        <f t="shared" si="1"/>
        <v>8</v>
      </c>
      <c r="K38" s="478">
        <v>0</v>
      </c>
      <c r="L38" s="478">
        <v>0</v>
      </c>
      <c r="M38" s="482">
        <f>K38+L38</f>
        <v>0</v>
      </c>
      <c r="N38" s="478">
        <v>0</v>
      </c>
    </row>
    <row r="39" spans="1:14">
      <c r="A39" s="3"/>
      <c r="B39" s="15" t="s">
        <v>1</v>
      </c>
      <c r="C39" s="15" t="s">
        <v>0</v>
      </c>
      <c r="D39" s="22" t="s">
        <v>21</v>
      </c>
      <c r="E39" s="81">
        <v>12</v>
      </c>
      <c r="F39" s="155">
        <v>0</v>
      </c>
      <c r="G39" s="155">
        <v>0</v>
      </c>
      <c r="H39" s="481">
        <f t="shared" si="4"/>
        <v>0</v>
      </c>
      <c r="I39" s="477">
        <v>0</v>
      </c>
      <c r="J39" s="481">
        <f t="shared" si="1"/>
        <v>0</v>
      </c>
      <c r="K39" s="478">
        <v>0</v>
      </c>
      <c r="L39" s="478">
        <v>0</v>
      </c>
      <c r="M39" s="482">
        <f t="shared" ref="M39:M50" si="7">K39+L39</f>
        <v>0</v>
      </c>
      <c r="N39" s="478">
        <v>0</v>
      </c>
    </row>
    <row r="40" spans="1:14">
      <c r="A40" s="3"/>
      <c r="B40" s="15" t="s">
        <v>10</v>
      </c>
      <c r="C40" s="15"/>
      <c r="D40" s="22" t="s">
        <v>10</v>
      </c>
      <c r="E40" s="81">
        <v>11</v>
      </c>
      <c r="F40" s="155">
        <v>0</v>
      </c>
      <c r="G40" s="155">
        <v>0</v>
      </c>
      <c r="H40" s="481">
        <f t="shared" si="4"/>
        <v>0</v>
      </c>
      <c r="I40" s="477">
        <v>0</v>
      </c>
      <c r="J40" s="481">
        <f t="shared" si="1"/>
        <v>0</v>
      </c>
      <c r="K40" s="478">
        <v>0</v>
      </c>
      <c r="L40" s="478">
        <v>0</v>
      </c>
      <c r="M40" s="482">
        <f t="shared" si="7"/>
        <v>0</v>
      </c>
      <c r="N40" s="478">
        <v>0</v>
      </c>
    </row>
    <row r="41" spans="1:14">
      <c r="A41" s="3"/>
      <c r="B41" s="15" t="s">
        <v>11</v>
      </c>
      <c r="C41" s="9"/>
      <c r="D41" s="22" t="s">
        <v>2</v>
      </c>
      <c r="E41" s="81">
        <v>10</v>
      </c>
      <c r="F41" s="155">
        <v>0</v>
      </c>
      <c r="G41" s="155">
        <v>0</v>
      </c>
      <c r="H41" s="481">
        <f t="shared" si="4"/>
        <v>0</v>
      </c>
      <c r="I41" s="477">
        <v>0</v>
      </c>
      <c r="J41" s="481">
        <f t="shared" si="1"/>
        <v>0</v>
      </c>
      <c r="K41" s="478">
        <v>0</v>
      </c>
      <c r="L41" s="478">
        <v>0</v>
      </c>
      <c r="M41" s="482">
        <f t="shared" si="7"/>
        <v>0</v>
      </c>
      <c r="N41" s="478">
        <v>0</v>
      </c>
    </row>
    <row r="42" spans="1:14">
      <c r="A42" s="3"/>
      <c r="B42" s="15" t="s">
        <v>4</v>
      </c>
      <c r="C42" s="15"/>
      <c r="D42" s="22" t="s">
        <v>27</v>
      </c>
      <c r="E42" s="81">
        <v>9</v>
      </c>
      <c r="F42" s="155">
        <v>0</v>
      </c>
      <c r="G42" s="155">
        <v>0</v>
      </c>
      <c r="H42" s="481">
        <f t="shared" si="4"/>
        <v>0</v>
      </c>
      <c r="I42" s="477">
        <v>0</v>
      </c>
      <c r="J42" s="481">
        <f t="shared" si="1"/>
        <v>0</v>
      </c>
      <c r="K42" s="478">
        <v>0</v>
      </c>
      <c r="L42" s="478">
        <v>0</v>
      </c>
      <c r="M42" s="482">
        <f t="shared" si="7"/>
        <v>0</v>
      </c>
      <c r="N42" s="478">
        <v>0</v>
      </c>
    </row>
    <row r="43" spans="1:14">
      <c r="A43" s="3"/>
      <c r="B43" s="15" t="s">
        <v>3</v>
      </c>
      <c r="C43" s="15" t="s">
        <v>5</v>
      </c>
      <c r="D43" s="22" t="s">
        <v>1</v>
      </c>
      <c r="E43" s="81">
        <v>8</v>
      </c>
      <c r="F43" s="155">
        <v>0</v>
      </c>
      <c r="G43" s="155">
        <v>0</v>
      </c>
      <c r="H43" s="481">
        <f t="shared" si="4"/>
        <v>0</v>
      </c>
      <c r="I43" s="477">
        <v>0</v>
      </c>
      <c r="J43" s="481">
        <f t="shared" si="1"/>
        <v>0</v>
      </c>
      <c r="K43" s="478">
        <v>0</v>
      </c>
      <c r="L43" s="478">
        <v>0</v>
      </c>
      <c r="M43" s="482">
        <f t="shared" si="7"/>
        <v>0</v>
      </c>
      <c r="N43" s="478">
        <v>0</v>
      </c>
    </row>
    <row r="44" spans="1:14">
      <c r="A44" s="3"/>
      <c r="B44" s="15" t="s">
        <v>4</v>
      </c>
      <c r="C44" s="15"/>
      <c r="D44" s="22" t="s">
        <v>26</v>
      </c>
      <c r="E44" s="81">
        <v>7</v>
      </c>
      <c r="F44" s="155">
        <v>0</v>
      </c>
      <c r="G44" s="155">
        <v>0</v>
      </c>
      <c r="H44" s="481">
        <f t="shared" si="4"/>
        <v>0</v>
      </c>
      <c r="I44" s="477">
        <v>0</v>
      </c>
      <c r="J44" s="481">
        <f t="shared" si="1"/>
        <v>0</v>
      </c>
      <c r="K44" s="478">
        <v>0</v>
      </c>
      <c r="L44" s="478">
        <v>0</v>
      </c>
      <c r="M44" s="482">
        <f t="shared" si="7"/>
        <v>0</v>
      </c>
      <c r="N44" s="478">
        <v>0</v>
      </c>
    </row>
    <row r="45" spans="1:14">
      <c r="A45" s="3"/>
      <c r="B45" s="15" t="s">
        <v>1</v>
      </c>
      <c r="C45" s="15"/>
      <c r="D45" s="22" t="s">
        <v>22</v>
      </c>
      <c r="E45" s="81">
        <v>6</v>
      </c>
      <c r="F45" s="155">
        <v>0</v>
      </c>
      <c r="G45" s="155">
        <v>0</v>
      </c>
      <c r="H45" s="481">
        <f t="shared" si="4"/>
        <v>0</v>
      </c>
      <c r="I45" s="477">
        <v>0</v>
      </c>
      <c r="J45" s="481">
        <f t="shared" si="1"/>
        <v>0</v>
      </c>
      <c r="K45" s="478">
        <v>0</v>
      </c>
      <c r="L45" s="478">
        <v>0</v>
      </c>
      <c r="M45" s="482">
        <f t="shared" si="7"/>
        <v>0</v>
      </c>
      <c r="N45" s="478">
        <v>0</v>
      </c>
    </row>
    <row r="46" spans="1:14">
      <c r="A46" s="3"/>
      <c r="B46" s="15" t="s">
        <v>12</v>
      </c>
      <c r="C46" s="9"/>
      <c r="D46" s="22" t="s">
        <v>2</v>
      </c>
      <c r="E46" s="81">
        <v>5</v>
      </c>
      <c r="F46" s="155">
        <v>0</v>
      </c>
      <c r="G46" s="155">
        <v>0</v>
      </c>
      <c r="H46" s="481">
        <f t="shared" si="4"/>
        <v>0</v>
      </c>
      <c r="I46" s="477">
        <v>0</v>
      </c>
      <c r="J46" s="481">
        <f t="shared" si="1"/>
        <v>0</v>
      </c>
      <c r="K46" s="478">
        <v>0</v>
      </c>
      <c r="L46" s="478">
        <v>0</v>
      </c>
      <c r="M46" s="482">
        <f t="shared" si="7"/>
        <v>0</v>
      </c>
      <c r="N46" s="478">
        <v>0</v>
      </c>
    </row>
    <row r="47" spans="1:14">
      <c r="A47" s="3"/>
      <c r="B47" s="15"/>
      <c r="C47" s="15"/>
      <c r="D47" s="22" t="s">
        <v>7</v>
      </c>
      <c r="E47" s="81">
        <v>4</v>
      </c>
      <c r="F47" s="155">
        <v>0</v>
      </c>
      <c r="G47" s="155">
        <v>0</v>
      </c>
      <c r="H47" s="481">
        <f t="shared" si="4"/>
        <v>0</v>
      </c>
      <c r="I47" s="477">
        <v>0</v>
      </c>
      <c r="J47" s="481">
        <f t="shared" si="1"/>
        <v>0</v>
      </c>
      <c r="K47" s="478">
        <v>0</v>
      </c>
      <c r="L47" s="478">
        <v>0</v>
      </c>
      <c r="M47" s="482">
        <f t="shared" si="7"/>
        <v>0</v>
      </c>
      <c r="N47" s="478">
        <v>0</v>
      </c>
    </row>
    <row r="48" spans="1:14">
      <c r="A48" s="3"/>
      <c r="B48" s="15"/>
      <c r="C48" s="15" t="s">
        <v>1</v>
      </c>
      <c r="D48" s="22" t="s">
        <v>1</v>
      </c>
      <c r="E48" s="81">
        <v>3</v>
      </c>
      <c r="F48" s="155">
        <v>0</v>
      </c>
      <c r="G48" s="155">
        <v>0</v>
      </c>
      <c r="H48" s="481">
        <f t="shared" si="4"/>
        <v>0</v>
      </c>
      <c r="I48" s="477">
        <v>0</v>
      </c>
      <c r="J48" s="481">
        <f t="shared" si="1"/>
        <v>0</v>
      </c>
      <c r="K48" s="478">
        <v>0</v>
      </c>
      <c r="L48" s="478">
        <v>0</v>
      </c>
      <c r="M48" s="482">
        <f t="shared" si="7"/>
        <v>0</v>
      </c>
      <c r="N48" s="478">
        <v>0</v>
      </c>
    </row>
    <row r="49" spans="1:14">
      <c r="A49" s="3"/>
      <c r="B49" s="15"/>
      <c r="C49" s="15"/>
      <c r="D49" s="22" t="s">
        <v>3</v>
      </c>
      <c r="E49" s="81">
        <v>2</v>
      </c>
      <c r="F49" s="155">
        <v>0</v>
      </c>
      <c r="G49" s="155">
        <v>0</v>
      </c>
      <c r="H49" s="481">
        <f t="shared" si="4"/>
        <v>0</v>
      </c>
      <c r="I49" s="477">
        <v>0</v>
      </c>
      <c r="J49" s="481">
        <f t="shared" si="1"/>
        <v>0</v>
      </c>
      <c r="K49" s="478">
        <v>0</v>
      </c>
      <c r="L49" s="478">
        <v>0</v>
      </c>
      <c r="M49" s="482">
        <f t="shared" si="7"/>
        <v>0</v>
      </c>
      <c r="N49" s="478">
        <v>0</v>
      </c>
    </row>
    <row r="50" spans="1:14">
      <c r="A50" s="3"/>
      <c r="B50" s="19"/>
      <c r="C50" s="22"/>
      <c r="D50" s="19"/>
      <c r="E50" s="9">
        <v>1</v>
      </c>
      <c r="F50" s="162">
        <v>0</v>
      </c>
      <c r="G50" s="162">
        <v>0</v>
      </c>
      <c r="H50" s="481">
        <f t="shared" si="4"/>
        <v>0</v>
      </c>
      <c r="I50" s="477">
        <v>2</v>
      </c>
      <c r="J50" s="481">
        <f t="shared" si="1"/>
        <v>2</v>
      </c>
      <c r="K50" s="478">
        <v>0</v>
      </c>
      <c r="L50" s="478">
        <v>0</v>
      </c>
      <c r="M50" s="482">
        <f t="shared" si="7"/>
        <v>0</v>
      </c>
      <c r="N50" s="478">
        <v>0</v>
      </c>
    </row>
    <row r="51" spans="1:14" ht="12.75" customHeight="1">
      <c r="B51" s="364" t="s">
        <v>20</v>
      </c>
      <c r="C51" s="364"/>
      <c r="D51" s="364"/>
      <c r="E51" s="364"/>
      <c r="F51" s="313">
        <f t="shared" ref="F51:N51" si="8">SUM(F38:F50)</f>
        <v>8</v>
      </c>
      <c r="G51" s="313">
        <f t="shared" si="8"/>
        <v>0</v>
      </c>
      <c r="H51" s="481">
        <f t="shared" si="8"/>
        <v>8</v>
      </c>
      <c r="I51" s="481">
        <f t="shared" si="8"/>
        <v>2</v>
      </c>
      <c r="J51" s="481">
        <f t="shared" si="8"/>
        <v>10</v>
      </c>
      <c r="K51" s="481">
        <f t="shared" si="8"/>
        <v>0</v>
      </c>
      <c r="L51" s="481">
        <f t="shared" si="8"/>
        <v>0</v>
      </c>
      <c r="M51" s="481">
        <f t="shared" si="8"/>
        <v>0</v>
      </c>
      <c r="N51" s="481">
        <f t="shared" si="8"/>
        <v>0</v>
      </c>
    </row>
    <row r="52" spans="1:14">
      <c r="B52" s="361" t="s">
        <v>37</v>
      </c>
      <c r="C52" s="362"/>
      <c r="D52" s="362"/>
      <c r="E52" s="363"/>
      <c r="F52" s="155"/>
      <c r="G52" s="155"/>
      <c r="H52" s="477"/>
      <c r="I52" s="477"/>
      <c r="J52" s="477"/>
      <c r="K52" s="477"/>
      <c r="L52" s="477"/>
      <c r="M52" s="477">
        <f>SUM(K52:L52)</f>
        <v>0</v>
      </c>
      <c r="N52" s="477"/>
    </row>
    <row r="53" spans="1:14" ht="12.75" customHeight="1">
      <c r="B53" s="367" t="s">
        <v>40</v>
      </c>
      <c r="C53" s="367"/>
      <c r="D53" s="367"/>
      <c r="E53" s="367"/>
      <c r="F53" s="104">
        <f t="shared" ref="F53:J53" si="9">+F23+F37+F51+F52</f>
        <v>664</v>
      </c>
      <c r="G53" s="104">
        <f t="shared" si="9"/>
        <v>141</v>
      </c>
      <c r="H53" s="483">
        <f t="shared" si="9"/>
        <v>805</v>
      </c>
      <c r="I53" s="483">
        <f t="shared" si="9"/>
        <v>32</v>
      </c>
      <c r="J53" s="483">
        <f t="shared" si="9"/>
        <v>837</v>
      </c>
      <c r="K53" s="483">
        <f>+K23+K37+K51+K52</f>
        <v>67</v>
      </c>
      <c r="L53" s="483">
        <f t="shared" ref="L53:N53" si="10">+L23+L37+L51+L52</f>
        <v>8</v>
      </c>
      <c r="M53" s="483">
        <f t="shared" si="10"/>
        <v>75</v>
      </c>
      <c r="N53" s="483">
        <f t="shared" si="10"/>
        <v>15</v>
      </c>
    </row>
    <row r="54" spans="1:14">
      <c r="B54" s="6"/>
      <c r="C54" s="6"/>
      <c r="D54" s="6"/>
      <c r="E54" s="6"/>
      <c r="F54" s="6"/>
      <c r="G54" s="53"/>
      <c r="H54" s="6"/>
      <c r="I54" s="6"/>
      <c r="J54" s="6"/>
      <c r="K54" s="6"/>
      <c r="L54" s="6"/>
      <c r="M54" s="6"/>
      <c r="N54" s="6"/>
    </row>
    <row r="55" spans="1:14">
      <c r="B55" s="6" t="s">
        <v>38</v>
      </c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</row>
  </sheetData>
  <protectedRanges>
    <protectedRange sqref="D2:J3 F4" name="Cabecalho"/>
    <protectedRange sqref="F10:G22 I10:I22 K10:L22 N10:N22 F24:G36 I24:I36 K24:L36 N24:N36 F38:G50 I38:I50 K38:L50 N38:N50 F52:N52" name="dados a serem preenchidos pelos TRTs_1"/>
  </protectedRanges>
  <mergeCells count="19">
    <mergeCell ref="B37:E37"/>
    <mergeCell ref="B51:E51"/>
    <mergeCell ref="B52:E52"/>
    <mergeCell ref="D2:J2"/>
    <mergeCell ref="D3:J3"/>
    <mergeCell ref="B4:E4"/>
    <mergeCell ref="B53:E53"/>
    <mergeCell ref="B5:N5"/>
    <mergeCell ref="B7:E9"/>
    <mergeCell ref="F7:J7"/>
    <mergeCell ref="K7:N7"/>
    <mergeCell ref="F8:H8"/>
    <mergeCell ref="I8:I9"/>
    <mergeCell ref="J8:J9"/>
    <mergeCell ref="K8:K9"/>
    <mergeCell ref="L8:L9"/>
    <mergeCell ref="M8:M9"/>
    <mergeCell ref="N8:N9"/>
    <mergeCell ref="B23:E23"/>
  </mergeCells>
  <pageMargins left="0.511811024" right="0.511811024" top="0.78740157499999996" bottom="0.78740157499999996" header="0.31496062000000002" footer="0.31496062000000002"/>
  <ignoredErrors>
    <ignoredError sqref="H23:N53" formula="1"/>
  </ignoredError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workbookViewId="0"/>
  </sheetViews>
  <sheetFormatPr defaultRowHeight="12.75"/>
  <cols>
    <col min="1" max="1" width="1.7109375" customWidth="1"/>
    <col min="2" max="2" width="4.42578125" customWidth="1"/>
    <col min="3" max="4" width="4.140625" customWidth="1"/>
    <col min="5" max="5" width="6.28515625" customWidth="1"/>
    <col min="6" max="10" width="10.7109375" customWidth="1"/>
    <col min="11" max="11" width="11.42578125" bestFit="1" customWidth="1"/>
    <col min="12" max="13" width="10.7109375" customWidth="1"/>
    <col min="14" max="14" width="11.42578125" customWidth="1"/>
  </cols>
  <sheetData>
    <row r="1" spans="1:14">
      <c r="B1" s="5" t="s">
        <v>32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spans="1:14">
      <c r="B2" s="5" t="s">
        <v>34</v>
      </c>
      <c r="C2" s="6"/>
      <c r="D2" s="380" t="s">
        <v>57</v>
      </c>
      <c r="E2" s="380"/>
      <c r="F2" s="380"/>
      <c r="G2" s="380"/>
      <c r="H2" s="380"/>
      <c r="I2" s="380"/>
      <c r="J2" s="380"/>
      <c r="K2" s="6"/>
      <c r="L2" s="6"/>
      <c r="M2" s="6"/>
      <c r="N2" s="6"/>
    </row>
    <row r="3" spans="1:14">
      <c r="B3" s="5" t="s">
        <v>33</v>
      </c>
      <c r="C3" s="6"/>
      <c r="D3" s="380" t="s">
        <v>86</v>
      </c>
      <c r="E3" s="380"/>
      <c r="F3" s="380"/>
      <c r="G3" s="380"/>
      <c r="H3" s="380"/>
      <c r="I3" s="380"/>
      <c r="J3" s="380"/>
      <c r="K3" s="6"/>
      <c r="L3" s="6"/>
      <c r="M3" s="6"/>
      <c r="N3" s="6"/>
    </row>
    <row r="4" spans="1:14">
      <c r="B4" s="366" t="s">
        <v>36</v>
      </c>
      <c r="C4" s="366"/>
      <c r="D4" s="366"/>
      <c r="E4" s="366"/>
      <c r="F4" s="150">
        <v>42490</v>
      </c>
      <c r="G4" s="6"/>
      <c r="H4" s="6"/>
      <c r="I4" s="6"/>
      <c r="J4" s="6"/>
      <c r="K4" s="6"/>
      <c r="L4" s="6"/>
      <c r="M4" s="6"/>
      <c r="N4" s="6"/>
    </row>
    <row r="5" spans="1:14">
      <c r="B5" s="337" t="s">
        <v>24</v>
      </c>
      <c r="C5" s="337"/>
      <c r="D5" s="337"/>
      <c r="E5" s="337"/>
      <c r="F5" s="337"/>
      <c r="G5" s="337"/>
      <c r="H5" s="337"/>
      <c r="I5" s="337"/>
      <c r="J5" s="337"/>
      <c r="K5" s="337"/>
      <c r="L5" s="337"/>
      <c r="M5" s="337"/>
      <c r="N5" s="337"/>
    </row>
    <row r="6" spans="1:14">
      <c r="B6" s="8" t="s">
        <v>39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12.75" customHeight="1">
      <c r="B7" s="415" t="s">
        <v>41</v>
      </c>
      <c r="C7" s="415"/>
      <c r="D7" s="415"/>
      <c r="E7" s="415"/>
      <c r="F7" s="415" t="s">
        <v>35</v>
      </c>
      <c r="G7" s="415"/>
      <c r="H7" s="415"/>
      <c r="I7" s="415"/>
      <c r="J7" s="415"/>
      <c r="K7" s="415" t="s">
        <v>28</v>
      </c>
      <c r="L7" s="415"/>
      <c r="M7" s="415"/>
      <c r="N7" s="415"/>
    </row>
    <row r="8" spans="1:14" ht="12.75" customHeight="1">
      <c r="B8" s="415"/>
      <c r="C8" s="415"/>
      <c r="D8" s="415"/>
      <c r="E8" s="415"/>
      <c r="F8" s="415" t="s">
        <v>13</v>
      </c>
      <c r="G8" s="415"/>
      <c r="H8" s="415"/>
      <c r="I8" s="415" t="s">
        <v>14</v>
      </c>
      <c r="J8" s="415" t="s">
        <v>15</v>
      </c>
      <c r="K8" s="415" t="s">
        <v>30</v>
      </c>
      <c r="L8" s="415" t="s">
        <v>31</v>
      </c>
      <c r="M8" s="415" t="s">
        <v>15</v>
      </c>
      <c r="N8" s="415" t="s">
        <v>29</v>
      </c>
    </row>
    <row r="9" spans="1:14" ht="24">
      <c r="B9" s="415"/>
      <c r="C9" s="415"/>
      <c r="D9" s="415"/>
      <c r="E9" s="415"/>
      <c r="F9" s="83" t="s">
        <v>16</v>
      </c>
      <c r="G9" s="83" t="s">
        <v>17</v>
      </c>
      <c r="H9" s="83" t="s">
        <v>23</v>
      </c>
      <c r="I9" s="415"/>
      <c r="J9" s="415"/>
      <c r="K9" s="415"/>
      <c r="L9" s="415"/>
      <c r="M9" s="415"/>
      <c r="N9" s="415"/>
    </row>
    <row r="10" spans="1:14">
      <c r="A10" s="3"/>
      <c r="B10" s="40"/>
      <c r="C10" s="41"/>
      <c r="D10" s="42"/>
      <c r="E10" s="84">
        <v>13</v>
      </c>
      <c r="F10" s="12">
        <v>80</v>
      </c>
      <c r="G10" s="12">
        <v>0</v>
      </c>
      <c r="H10" s="233">
        <f>F10+G10</f>
        <v>80</v>
      </c>
      <c r="I10" s="12">
        <v>0</v>
      </c>
      <c r="J10" s="233">
        <f>H10+I10</f>
        <v>80</v>
      </c>
      <c r="K10" s="13">
        <v>27</v>
      </c>
      <c r="L10" s="13">
        <v>1</v>
      </c>
      <c r="M10" s="234">
        <f>K10+L10</f>
        <v>28</v>
      </c>
      <c r="N10" s="13">
        <v>1</v>
      </c>
    </row>
    <row r="11" spans="1:14">
      <c r="A11" s="3"/>
      <c r="B11" s="43" t="s">
        <v>1</v>
      </c>
      <c r="C11" s="44" t="s">
        <v>0</v>
      </c>
      <c r="D11" s="42"/>
      <c r="E11" s="84">
        <v>12</v>
      </c>
      <c r="F11" s="12">
        <v>12</v>
      </c>
      <c r="G11" s="12">
        <v>0</v>
      </c>
      <c r="H11" s="233">
        <f t="shared" ref="H11:H22" si="0">F11+G11</f>
        <v>12</v>
      </c>
      <c r="I11" s="12">
        <v>0</v>
      </c>
      <c r="J11" s="233">
        <f t="shared" ref="J11:J50" si="1">H11+I11</f>
        <v>12</v>
      </c>
      <c r="K11" s="13">
        <v>0</v>
      </c>
      <c r="L11" s="13">
        <v>0</v>
      </c>
      <c r="M11" s="234">
        <f t="shared" ref="M11:M22" si="2">K11+L11</f>
        <v>0</v>
      </c>
      <c r="N11" s="13">
        <v>0</v>
      </c>
    </row>
    <row r="12" spans="1:14">
      <c r="A12" s="3"/>
      <c r="B12" s="43" t="s">
        <v>2</v>
      </c>
      <c r="C12" s="45"/>
      <c r="D12" s="46" t="s">
        <v>6</v>
      </c>
      <c r="E12" s="84">
        <v>11</v>
      </c>
      <c r="F12" s="12">
        <v>28</v>
      </c>
      <c r="G12" s="12">
        <v>0</v>
      </c>
      <c r="H12" s="233">
        <f t="shared" si="0"/>
        <v>28</v>
      </c>
      <c r="I12" s="12">
        <v>0</v>
      </c>
      <c r="J12" s="233">
        <f t="shared" si="1"/>
        <v>28</v>
      </c>
      <c r="K12" s="13">
        <v>0</v>
      </c>
      <c r="L12" s="13">
        <v>0</v>
      </c>
      <c r="M12" s="234">
        <f t="shared" si="2"/>
        <v>0</v>
      </c>
      <c r="N12" s="13">
        <v>0</v>
      </c>
    </row>
    <row r="13" spans="1:14">
      <c r="A13" s="3"/>
      <c r="B13" s="43" t="s">
        <v>1</v>
      </c>
      <c r="C13" s="44"/>
      <c r="D13" s="46" t="s">
        <v>10</v>
      </c>
      <c r="E13" s="84">
        <v>10</v>
      </c>
      <c r="F13" s="12">
        <v>6</v>
      </c>
      <c r="G13" s="12">
        <v>0</v>
      </c>
      <c r="H13" s="233">
        <f t="shared" si="0"/>
        <v>6</v>
      </c>
      <c r="I13" s="12">
        <v>0</v>
      </c>
      <c r="J13" s="233">
        <f t="shared" si="1"/>
        <v>6</v>
      </c>
      <c r="K13" s="13">
        <v>0</v>
      </c>
      <c r="L13" s="13">
        <v>0</v>
      </c>
      <c r="M13" s="234">
        <f t="shared" si="2"/>
        <v>0</v>
      </c>
      <c r="N13" s="13">
        <v>0</v>
      </c>
    </row>
    <row r="14" spans="1:14">
      <c r="A14" s="3"/>
      <c r="B14" s="43" t="s">
        <v>3</v>
      </c>
      <c r="C14" s="44"/>
      <c r="D14" s="46" t="s">
        <v>25</v>
      </c>
      <c r="E14" s="84">
        <v>9</v>
      </c>
      <c r="F14" s="12">
        <v>1</v>
      </c>
      <c r="G14" s="12">
        <v>0</v>
      </c>
      <c r="H14" s="233">
        <f t="shared" si="0"/>
        <v>1</v>
      </c>
      <c r="I14" s="12">
        <v>0</v>
      </c>
      <c r="J14" s="233">
        <f t="shared" si="1"/>
        <v>1</v>
      </c>
      <c r="K14" s="13">
        <v>0</v>
      </c>
      <c r="L14" s="13">
        <v>1</v>
      </c>
      <c r="M14" s="234">
        <f t="shared" si="2"/>
        <v>1</v>
      </c>
      <c r="N14" s="13">
        <v>2</v>
      </c>
    </row>
    <row r="15" spans="1:14">
      <c r="A15" s="3"/>
      <c r="B15" s="43" t="s">
        <v>4</v>
      </c>
      <c r="C15" s="44" t="s">
        <v>5</v>
      </c>
      <c r="D15" s="46" t="s">
        <v>22</v>
      </c>
      <c r="E15" s="84">
        <v>8</v>
      </c>
      <c r="F15" s="12">
        <v>2</v>
      </c>
      <c r="G15" s="12">
        <v>0</v>
      </c>
      <c r="H15" s="233">
        <f t="shared" si="0"/>
        <v>2</v>
      </c>
      <c r="I15" s="12">
        <v>0</v>
      </c>
      <c r="J15" s="233">
        <f t="shared" si="1"/>
        <v>2</v>
      </c>
      <c r="K15" s="13">
        <v>0</v>
      </c>
      <c r="L15" s="13">
        <v>0</v>
      </c>
      <c r="M15" s="234">
        <f t="shared" si="2"/>
        <v>0</v>
      </c>
      <c r="N15" s="13">
        <v>0</v>
      </c>
    </row>
    <row r="16" spans="1:14">
      <c r="A16" s="3"/>
      <c r="B16" s="43" t="s">
        <v>6</v>
      </c>
      <c r="C16" s="44"/>
      <c r="D16" s="46" t="s">
        <v>12</v>
      </c>
      <c r="E16" s="84">
        <v>7</v>
      </c>
      <c r="F16" s="12">
        <v>3</v>
      </c>
      <c r="G16" s="12">
        <v>0</v>
      </c>
      <c r="H16" s="233">
        <f t="shared" si="0"/>
        <v>3</v>
      </c>
      <c r="I16" s="12">
        <v>0</v>
      </c>
      <c r="J16" s="233">
        <f t="shared" si="1"/>
        <v>3</v>
      </c>
      <c r="K16" s="13">
        <v>0</v>
      </c>
      <c r="L16" s="13">
        <v>0</v>
      </c>
      <c r="M16" s="234">
        <f t="shared" si="2"/>
        <v>0</v>
      </c>
      <c r="N16" s="13">
        <v>0</v>
      </c>
    </row>
    <row r="17" spans="1:14">
      <c r="A17" s="3"/>
      <c r="B17" s="43" t="s">
        <v>7</v>
      </c>
      <c r="C17" s="45"/>
      <c r="D17" s="46" t="s">
        <v>4</v>
      </c>
      <c r="E17" s="84">
        <v>6</v>
      </c>
      <c r="F17" s="12">
        <v>13</v>
      </c>
      <c r="G17" s="12">
        <v>0</v>
      </c>
      <c r="H17" s="233">
        <f t="shared" si="0"/>
        <v>13</v>
      </c>
      <c r="I17" s="12">
        <v>0</v>
      </c>
      <c r="J17" s="233">
        <f t="shared" si="1"/>
        <v>13</v>
      </c>
      <c r="K17" s="13">
        <v>0</v>
      </c>
      <c r="L17" s="13">
        <v>0</v>
      </c>
      <c r="M17" s="234">
        <f t="shared" si="2"/>
        <v>0</v>
      </c>
      <c r="N17" s="13">
        <v>0</v>
      </c>
    </row>
    <row r="18" spans="1:14">
      <c r="A18" s="3"/>
      <c r="B18" s="43" t="s">
        <v>1</v>
      </c>
      <c r="C18" s="44"/>
      <c r="D18" s="46" t="s">
        <v>9</v>
      </c>
      <c r="E18" s="84">
        <v>5</v>
      </c>
      <c r="F18" s="12">
        <v>17</v>
      </c>
      <c r="G18" s="12">
        <v>0</v>
      </c>
      <c r="H18" s="233">
        <f t="shared" si="0"/>
        <v>17</v>
      </c>
      <c r="I18" s="12">
        <v>0</v>
      </c>
      <c r="J18" s="233">
        <f t="shared" si="1"/>
        <v>17</v>
      </c>
      <c r="K18" s="13">
        <v>0</v>
      </c>
      <c r="L18" s="13">
        <v>0</v>
      </c>
      <c r="M18" s="234">
        <f t="shared" si="2"/>
        <v>0</v>
      </c>
      <c r="N18" s="13">
        <v>0</v>
      </c>
    </row>
    <row r="19" spans="1:14">
      <c r="A19" s="3"/>
      <c r="B19" s="43"/>
      <c r="C19" s="44"/>
      <c r="D19" s="46" t="s">
        <v>12</v>
      </c>
      <c r="E19" s="84">
        <v>4</v>
      </c>
      <c r="F19" s="12">
        <v>9</v>
      </c>
      <c r="G19" s="12">
        <v>0</v>
      </c>
      <c r="H19" s="233">
        <f t="shared" si="0"/>
        <v>9</v>
      </c>
      <c r="I19" s="12">
        <v>0</v>
      </c>
      <c r="J19" s="233">
        <f t="shared" si="1"/>
        <v>9</v>
      </c>
      <c r="K19" s="13">
        <v>0</v>
      </c>
      <c r="L19" s="13">
        <v>0</v>
      </c>
      <c r="M19" s="234">
        <f t="shared" si="2"/>
        <v>0</v>
      </c>
      <c r="N19" s="13">
        <v>0</v>
      </c>
    </row>
    <row r="20" spans="1:14">
      <c r="A20" s="3"/>
      <c r="B20" s="43"/>
      <c r="C20" s="44" t="s">
        <v>1</v>
      </c>
      <c r="D20" s="42"/>
      <c r="E20" s="84">
        <v>3</v>
      </c>
      <c r="F20" s="12">
        <v>0</v>
      </c>
      <c r="G20" s="12">
        <v>12</v>
      </c>
      <c r="H20" s="233">
        <f t="shared" si="0"/>
        <v>12</v>
      </c>
      <c r="I20" s="12">
        <v>0</v>
      </c>
      <c r="J20" s="233">
        <f t="shared" si="1"/>
        <v>12</v>
      </c>
      <c r="K20" s="13">
        <v>0</v>
      </c>
      <c r="L20" s="13">
        <v>0</v>
      </c>
      <c r="M20" s="234">
        <f t="shared" si="2"/>
        <v>0</v>
      </c>
      <c r="N20" s="13">
        <v>0</v>
      </c>
    </row>
    <row r="21" spans="1:14">
      <c r="A21" s="3"/>
      <c r="B21" s="43"/>
      <c r="C21" s="44"/>
      <c r="D21" s="42"/>
      <c r="E21" s="84">
        <v>2</v>
      </c>
      <c r="F21" s="12">
        <v>0</v>
      </c>
      <c r="G21" s="12">
        <v>13</v>
      </c>
      <c r="H21" s="233">
        <f t="shared" si="0"/>
        <v>13</v>
      </c>
      <c r="I21" s="12">
        <v>0</v>
      </c>
      <c r="J21" s="233">
        <f t="shared" si="1"/>
        <v>13</v>
      </c>
      <c r="K21" s="13">
        <v>0</v>
      </c>
      <c r="L21" s="13">
        <v>0</v>
      </c>
      <c r="M21" s="234">
        <f t="shared" si="2"/>
        <v>0</v>
      </c>
      <c r="N21" s="13">
        <v>0</v>
      </c>
    </row>
    <row r="22" spans="1:14">
      <c r="A22" s="3"/>
      <c r="B22" s="47"/>
      <c r="C22" s="45"/>
      <c r="D22" s="42"/>
      <c r="E22" s="40">
        <v>1</v>
      </c>
      <c r="F22" s="12">
        <v>0</v>
      </c>
      <c r="G22" s="12">
        <v>4</v>
      </c>
      <c r="H22" s="233">
        <f t="shared" si="0"/>
        <v>4</v>
      </c>
      <c r="I22" s="12">
        <v>3</v>
      </c>
      <c r="J22" s="233">
        <f t="shared" si="1"/>
        <v>7</v>
      </c>
      <c r="K22" s="13">
        <v>0</v>
      </c>
      <c r="L22" s="13">
        <v>0</v>
      </c>
      <c r="M22" s="234">
        <f t="shared" si="2"/>
        <v>0</v>
      </c>
      <c r="N22" s="13">
        <v>0</v>
      </c>
    </row>
    <row r="23" spans="1:14" ht="12.75" customHeight="1">
      <c r="A23" s="3"/>
      <c r="B23" s="416" t="s">
        <v>18</v>
      </c>
      <c r="C23" s="417"/>
      <c r="D23" s="417"/>
      <c r="E23" s="418"/>
      <c r="F23" s="233">
        <f t="shared" ref="F23:N23" si="3">SUM(F10:F22)</f>
        <v>171</v>
      </c>
      <c r="G23" s="233">
        <f t="shared" si="3"/>
        <v>29</v>
      </c>
      <c r="H23" s="476">
        <f t="shared" si="3"/>
        <v>200</v>
      </c>
      <c r="I23" s="476">
        <f t="shared" si="3"/>
        <v>3</v>
      </c>
      <c r="J23" s="476">
        <f t="shared" si="3"/>
        <v>203</v>
      </c>
      <c r="K23" s="476">
        <f t="shared" si="3"/>
        <v>27</v>
      </c>
      <c r="L23" s="476">
        <f t="shared" si="3"/>
        <v>2</v>
      </c>
      <c r="M23" s="476">
        <f t="shared" si="3"/>
        <v>29</v>
      </c>
      <c r="N23" s="476">
        <f t="shared" si="3"/>
        <v>3</v>
      </c>
    </row>
    <row r="24" spans="1:14">
      <c r="A24" s="3"/>
      <c r="B24" s="43"/>
      <c r="C24" s="43"/>
      <c r="D24" s="48"/>
      <c r="E24" s="47">
        <v>13</v>
      </c>
      <c r="F24" s="12">
        <v>191</v>
      </c>
      <c r="G24" s="12">
        <v>0</v>
      </c>
      <c r="H24" s="476">
        <f>F24+G24</f>
        <v>191</v>
      </c>
      <c r="I24" s="477">
        <v>0</v>
      </c>
      <c r="J24" s="476">
        <f t="shared" si="1"/>
        <v>191</v>
      </c>
      <c r="K24" s="478">
        <v>35</v>
      </c>
      <c r="L24" s="478">
        <v>8</v>
      </c>
      <c r="M24" s="479">
        <f>K24+L24</f>
        <v>43</v>
      </c>
      <c r="N24" s="478">
        <v>12</v>
      </c>
    </row>
    <row r="25" spans="1:14">
      <c r="A25" s="3"/>
      <c r="B25" s="43"/>
      <c r="C25" s="43" t="s">
        <v>0</v>
      </c>
      <c r="D25" s="48"/>
      <c r="E25" s="84">
        <v>12</v>
      </c>
      <c r="F25" s="12">
        <v>12</v>
      </c>
      <c r="G25" s="12">
        <v>0</v>
      </c>
      <c r="H25" s="476">
        <f t="shared" ref="H25:H50" si="4">F25+G25</f>
        <v>12</v>
      </c>
      <c r="I25" s="477">
        <v>0</v>
      </c>
      <c r="J25" s="476">
        <f t="shared" si="1"/>
        <v>12</v>
      </c>
      <c r="K25" s="478">
        <v>0</v>
      </c>
      <c r="L25" s="478">
        <v>0</v>
      </c>
      <c r="M25" s="479">
        <f t="shared" ref="M25:M36" si="5">K25+L25</f>
        <v>0</v>
      </c>
      <c r="N25" s="478">
        <v>0</v>
      </c>
    </row>
    <row r="26" spans="1:14">
      <c r="A26" s="3"/>
      <c r="B26" s="43" t="s">
        <v>7</v>
      </c>
      <c r="C26" s="47"/>
      <c r="D26" s="48"/>
      <c r="E26" s="84">
        <v>11</v>
      </c>
      <c r="F26" s="12">
        <v>25</v>
      </c>
      <c r="G26" s="12">
        <v>0</v>
      </c>
      <c r="H26" s="476">
        <f t="shared" si="4"/>
        <v>25</v>
      </c>
      <c r="I26" s="477">
        <v>0</v>
      </c>
      <c r="J26" s="476">
        <f t="shared" si="1"/>
        <v>25</v>
      </c>
      <c r="K26" s="478">
        <v>1</v>
      </c>
      <c r="L26" s="478">
        <v>0</v>
      </c>
      <c r="M26" s="479">
        <f t="shared" si="5"/>
        <v>1</v>
      </c>
      <c r="N26" s="478">
        <v>0</v>
      </c>
    </row>
    <row r="27" spans="1:14">
      <c r="A27" s="3"/>
      <c r="B27" s="43" t="s">
        <v>8</v>
      </c>
      <c r="C27" s="43"/>
      <c r="D27" s="48" t="s">
        <v>26</v>
      </c>
      <c r="E27" s="84">
        <v>10</v>
      </c>
      <c r="F27" s="12">
        <v>37</v>
      </c>
      <c r="G27" s="12">
        <v>0</v>
      </c>
      <c r="H27" s="476">
        <f t="shared" si="4"/>
        <v>37</v>
      </c>
      <c r="I27" s="477">
        <v>0</v>
      </c>
      <c r="J27" s="476">
        <f t="shared" si="1"/>
        <v>37</v>
      </c>
      <c r="K27" s="478">
        <v>0</v>
      </c>
      <c r="L27" s="478">
        <v>0</v>
      </c>
      <c r="M27" s="479">
        <f t="shared" si="5"/>
        <v>0</v>
      </c>
      <c r="N27" s="478">
        <v>0</v>
      </c>
    </row>
    <row r="28" spans="1:14">
      <c r="A28" s="3"/>
      <c r="B28" s="43" t="s">
        <v>0</v>
      </c>
      <c r="C28" s="43"/>
      <c r="D28" s="48" t="s">
        <v>8</v>
      </c>
      <c r="E28" s="84">
        <v>9</v>
      </c>
      <c r="F28" s="12">
        <v>6</v>
      </c>
      <c r="G28" s="12">
        <v>0</v>
      </c>
      <c r="H28" s="476">
        <f t="shared" si="4"/>
        <v>6</v>
      </c>
      <c r="I28" s="477">
        <v>0</v>
      </c>
      <c r="J28" s="476">
        <f t="shared" si="1"/>
        <v>6</v>
      </c>
      <c r="K28" s="478">
        <v>0</v>
      </c>
      <c r="L28" s="478">
        <v>1</v>
      </c>
      <c r="M28" s="479">
        <f t="shared" si="5"/>
        <v>1</v>
      </c>
      <c r="N28" s="478">
        <v>1</v>
      </c>
    </row>
    <row r="29" spans="1:14">
      <c r="A29" s="3"/>
      <c r="B29" s="43" t="s">
        <v>2</v>
      </c>
      <c r="C29" s="43" t="s">
        <v>5</v>
      </c>
      <c r="D29" s="48" t="s">
        <v>27</v>
      </c>
      <c r="E29" s="84">
        <v>8</v>
      </c>
      <c r="F29" s="12">
        <v>4</v>
      </c>
      <c r="G29" s="12">
        <v>0</v>
      </c>
      <c r="H29" s="476">
        <f t="shared" si="4"/>
        <v>4</v>
      </c>
      <c r="I29" s="477">
        <v>0</v>
      </c>
      <c r="J29" s="476">
        <f t="shared" si="1"/>
        <v>4</v>
      </c>
      <c r="K29" s="478">
        <v>0</v>
      </c>
      <c r="L29" s="478">
        <v>0</v>
      </c>
      <c r="M29" s="479">
        <f t="shared" si="5"/>
        <v>0</v>
      </c>
      <c r="N29" s="478">
        <v>0</v>
      </c>
    </row>
    <row r="30" spans="1:14">
      <c r="A30" s="3"/>
      <c r="B30" s="43" t="s">
        <v>4</v>
      </c>
      <c r="C30" s="43"/>
      <c r="D30" s="48" t="s">
        <v>4</v>
      </c>
      <c r="E30" s="84">
        <v>7</v>
      </c>
      <c r="F30" s="12">
        <v>5</v>
      </c>
      <c r="G30" s="12">
        <v>0</v>
      </c>
      <c r="H30" s="476">
        <f t="shared" si="4"/>
        <v>5</v>
      </c>
      <c r="I30" s="477">
        <v>0</v>
      </c>
      <c r="J30" s="476">
        <f t="shared" si="1"/>
        <v>5</v>
      </c>
      <c r="K30" s="478">
        <v>0</v>
      </c>
      <c r="L30" s="478">
        <v>0</v>
      </c>
      <c r="M30" s="479">
        <f t="shared" si="5"/>
        <v>0</v>
      </c>
      <c r="N30" s="478">
        <v>0</v>
      </c>
    </row>
    <row r="31" spans="1:14">
      <c r="A31" s="3"/>
      <c r="B31" s="43" t="s">
        <v>0</v>
      </c>
      <c r="C31" s="43"/>
      <c r="D31" s="48" t="s">
        <v>9</v>
      </c>
      <c r="E31" s="84">
        <v>6</v>
      </c>
      <c r="F31" s="12">
        <v>11</v>
      </c>
      <c r="G31" s="12">
        <v>0</v>
      </c>
      <c r="H31" s="476">
        <f t="shared" si="4"/>
        <v>11</v>
      </c>
      <c r="I31" s="477">
        <v>0</v>
      </c>
      <c r="J31" s="476">
        <f t="shared" si="1"/>
        <v>11</v>
      </c>
      <c r="K31" s="478">
        <v>0</v>
      </c>
      <c r="L31" s="478">
        <v>0</v>
      </c>
      <c r="M31" s="479">
        <f t="shared" si="5"/>
        <v>0</v>
      </c>
      <c r="N31" s="478">
        <v>0</v>
      </c>
    </row>
    <row r="32" spans="1:14">
      <c r="A32" s="3"/>
      <c r="B32" s="43" t="s">
        <v>9</v>
      </c>
      <c r="C32" s="40"/>
      <c r="D32" s="48"/>
      <c r="E32" s="84">
        <v>5</v>
      </c>
      <c r="F32" s="12">
        <v>13</v>
      </c>
      <c r="G32" s="12">
        <v>0</v>
      </c>
      <c r="H32" s="476">
        <f t="shared" si="4"/>
        <v>13</v>
      </c>
      <c r="I32" s="477">
        <v>0</v>
      </c>
      <c r="J32" s="476">
        <f t="shared" si="1"/>
        <v>13</v>
      </c>
      <c r="K32" s="478">
        <v>0</v>
      </c>
      <c r="L32" s="478">
        <v>0</v>
      </c>
      <c r="M32" s="479">
        <f t="shared" si="5"/>
        <v>0</v>
      </c>
      <c r="N32" s="478">
        <v>0</v>
      </c>
    </row>
    <row r="33" spans="1:14">
      <c r="A33" s="3"/>
      <c r="B33" s="43"/>
      <c r="C33" s="43"/>
      <c r="D33" s="48"/>
      <c r="E33" s="84">
        <v>4</v>
      </c>
      <c r="F33" s="12">
        <v>13</v>
      </c>
      <c r="G33" s="12">
        <v>0</v>
      </c>
      <c r="H33" s="476">
        <f t="shared" si="4"/>
        <v>13</v>
      </c>
      <c r="I33" s="477">
        <v>0</v>
      </c>
      <c r="J33" s="476">
        <f t="shared" si="1"/>
        <v>13</v>
      </c>
      <c r="K33" s="478">
        <v>0</v>
      </c>
      <c r="L33" s="478">
        <v>0</v>
      </c>
      <c r="M33" s="479">
        <f t="shared" si="5"/>
        <v>0</v>
      </c>
      <c r="N33" s="478">
        <v>0</v>
      </c>
    </row>
    <row r="34" spans="1:14">
      <c r="A34" s="3"/>
      <c r="B34" s="43"/>
      <c r="C34" s="43" t="s">
        <v>1</v>
      </c>
      <c r="D34" s="48"/>
      <c r="E34" s="84">
        <v>3</v>
      </c>
      <c r="F34" s="12">
        <v>0</v>
      </c>
      <c r="G34" s="12">
        <v>12</v>
      </c>
      <c r="H34" s="476">
        <f t="shared" si="4"/>
        <v>12</v>
      </c>
      <c r="I34" s="477">
        <v>0</v>
      </c>
      <c r="J34" s="476">
        <f t="shared" si="1"/>
        <v>12</v>
      </c>
      <c r="K34" s="478">
        <v>0</v>
      </c>
      <c r="L34" s="478">
        <v>0</v>
      </c>
      <c r="M34" s="479">
        <f t="shared" si="5"/>
        <v>0</v>
      </c>
      <c r="N34" s="478">
        <v>0</v>
      </c>
    </row>
    <row r="35" spans="1:14">
      <c r="A35" s="3"/>
      <c r="B35" s="43"/>
      <c r="C35" s="43"/>
      <c r="D35" s="48"/>
      <c r="E35" s="84">
        <v>2</v>
      </c>
      <c r="F35" s="12">
        <v>0</v>
      </c>
      <c r="G35" s="12">
        <v>9</v>
      </c>
      <c r="H35" s="476">
        <f t="shared" si="4"/>
        <v>9</v>
      </c>
      <c r="I35" s="477">
        <v>0</v>
      </c>
      <c r="J35" s="476">
        <f t="shared" si="1"/>
        <v>9</v>
      </c>
      <c r="K35" s="478">
        <v>0</v>
      </c>
      <c r="L35" s="478">
        <v>0</v>
      </c>
      <c r="M35" s="479">
        <f t="shared" si="5"/>
        <v>0</v>
      </c>
      <c r="N35" s="478">
        <v>0</v>
      </c>
    </row>
    <row r="36" spans="1:14">
      <c r="A36" s="3"/>
      <c r="B36" s="47"/>
      <c r="C36" s="47"/>
      <c r="D36" s="48"/>
      <c r="E36" s="40">
        <v>1</v>
      </c>
      <c r="F36" s="12">
        <v>0</v>
      </c>
      <c r="G36" s="12">
        <v>10</v>
      </c>
      <c r="H36" s="476">
        <f t="shared" si="4"/>
        <v>10</v>
      </c>
      <c r="I36" s="477">
        <v>5</v>
      </c>
      <c r="J36" s="476">
        <f t="shared" si="1"/>
        <v>15</v>
      </c>
      <c r="K36" s="478">
        <v>0</v>
      </c>
      <c r="L36" s="478">
        <v>0</v>
      </c>
      <c r="M36" s="479">
        <f t="shared" si="5"/>
        <v>0</v>
      </c>
      <c r="N36" s="478">
        <v>0</v>
      </c>
    </row>
    <row r="37" spans="1:14" ht="12.75" customHeight="1">
      <c r="A37" s="3"/>
      <c r="B37" s="416" t="s">
        <v>19</v>
      </c>
      <c r="C37" s="417"/>
      <c r="D37" s="417"/>
      <c r="E37" s="417"/>
      <c r="F37" s="235">
        <f t="shared" ref="F37:N37" si="6">SUM(F24:F36)</f>
        <v>317</v>
      </c>
      <c r="G37" s="233">
        <f t="shared" si="6"/>
        <v>31</v>
      </c>
      <c r="H37" s="476">
        <f t="shared" si="6"/>
        <v>348</v>
      </c>
      <c r="I37" s="476">
        <f t="shared" si="6"/>
        <v>5</v>
      </c>
      <c r="J37" s="476">
        <f t="shared" si="6"/>
        <v>353</v>
      </c>
      <c r="K37" s="476">
        <f t="shared" si="6"/>
        <v>36</v>
      </c>
      <c r="L37" s="476">
        <f t="shared" si="6"/>
        <v>9</v>
      </c>
      <c r="M37" s="476">
        <f t="shared" si="6"/>
        <v>45</v>
      </c>
      <c r="N37" s="476">
        <f t="shared" si="6"/>
        <v>13</v>
      </c>
    </row>
    <row r="38" spans="1:14">
      <c r="A38" s="3"/>
      <c r="B38" s="40"/>
      <c r="C38" s="40"/>
      <c r="D38" s="49"/>
      <c r="E38" s="84">
        <v>13</v>
      </c>
      <c r="F38" s="12">
        <v>0</v>
      </c>
      <c r="G38" s="12">
        <v>0</v>
      </c>
      <c r="H38" s="476">
        <f t="shared" si="4"/>
        <v>0</v>
      </c>
      <c r="I38" s="477">
        <v>0</v>
      </c>
      <c r="J38" s="476">
        <f t="shared" si="1"/>
        <v>0</v>
      </c>
      <c r="K38" s="478">
        <v>0</v>
      </c>
      <c r="L38" s="478">
        <v>0</v>
      </c>
      <c r="M38" s="479">
        <f>K38+L38</f>
        <v>0</v>
      </c>
      <c r="N38" s="478">
        <v>0</v>
      </c>
    </row>
    <row r="39" spans="1:14">
      <c r="A39" s="3"/>
      <c r="B39" s="43" t="s">
        <v>1</v>
      </c>
      <c r="C39" s="43" t="s">
        <v>0</v>
      </c>
      <c r="D39" s="48" t="s">
        <v>21</v>
      </c>
      <c r="E39" s="84">
        <v>12</v>
      </c>
      <c r="F39" s="12">
        <v>1</v>
      </c>
      <c r="G39" s="12">
        <v>0</v>
      </c>
      <c r="H39" s="476">
        <f t="shared" si="4"/>
        <v>1</v>
      </c>
      <c r="I39" s="477">
        <v>0</v>
      </c>
      <c r="J39" s="476">
        <f t="shared" si="1"/>
        <v>1</v>
      </c>
      <c r="K39" s="478">
        <v>0</v>
      </c>
      <c r="L39" s="478">
        <v>0</v>
      </c>
      <c r="M39" s="479">
        <f t="shared" ref="M39:M50" si="7">K39+L39</f>
        <v>0</v>
      </c>
      <c r="N39" s="478">
        <v>0</v>
      </c>
    </row>
    <row r="40" spans="1:14">
      <c r="A40" s="3"/>
      <c r="B40" s="43" t="s">
        <v>10</v>
      </c>
      <c r="C40" s="43"/>
      <c r="D40" s="48" t="s">
        <v>10</v>
      </c>
      <c r="E40" s="84">
        <v>11</v>
      </c>
      <c r="F40" s="12">
        <v>0</v>
      </c>
      <c r="G40" s="12">
        <v>0</v>
      </c>
      <c r="H40" s="476">
        <f t="shared" si="4"/>
        <v>0</v>
      </c>
      <c r="I40" s="477">
        <v>0</v>
      </c>
      <c r="J40" s="476">
        <f t="shared" si="1"/>
        <v>0</v>
      </c>
      <c r="K40" s="478">
        <v>0</v>
      </c>
      <c r="L40" s="478">
        <v>0</v>
      </c>
      <c r="M40" s="479">
        <f t="shared" si="7"/>
        <v>0</v>
      </c>
      <c r="N40" s="478">
        <v>0</v>
      </c>
    </row>
    <row r="41" spans="1:14">
      <c r="A41" s="3"/>
      <c r="B41" s="43" t="s">
        <v>11</v>
      </c>
      <c r="C41" s="40"/>
      <c r="D41" s="48" t="s">
        <v>2</v>
      </c>
      <c r="E41" s="84">
        <v>10</v>
      </c>
      <c r="F41" s="12">
        <v>1</v>
      </c>
      <c r="G41" s="12">
        <v>0</v>
      </c>
      <c r="H41" s="476">
        <f t="shared" si="4"/>
        <v>1</v>
      </c>
      <c r="I41" s="477">
        <v>0</v>
      </c>
      <c r="J41" s="476">
        <f t="shared" si="1"/>
        <v>1</v>
      </c>
      <c r="K41" s="478">
        <v>0</v>
      </c>
      <c r="L41" s="478">
        <v>0</v>
      </c>
      <c r="M41" s="479">
        <f t="shared" si="7"/>
        <v>0</v>
      </c>
      <c r="N41" s="478">
        <v>0</v>
      </c>
    </row>
    <row r="42" spans="1:14">
      <c r="A42" s="3"/>
      <c r="B42" s="43" t="s">
        <v>4</v>
      </c>
      <c r="C42" s="43"/>
      <c r="D42" s="48" t="s">
        <v>27</v>
      </c>
      <c r="E42" s="84">
        <v>9</v>
      </c>
      <c r="F42" s="12">
        <v>0</v>
      </c>
      <c r="G42" s="12">
        <v>0</v>
      </c>
      <c r="H42" s="476">
        <f t="shared" si="4"/>
        <v>0</v>
      </c>
      <c r="I42" s="477">
        <v>0</v>
      </c>
      <c r="J42" s="476">
        <f t="shared" si="1"/>
        <v>0</v>
      </c>
      <c r="K42" s="478">
        <v>0</v>
      </c>
      <c r="L42" s="478">
        <v>0</v>
      </c>
      <c r="M42" s="479">
        <f t="shared" si="7"/>
        <v>0</v>
      </c>
      <c r="N42" s="478">
        <v>0</v>
      </c>
    </row>
    <row r="43" spans="1:14">
      <c r="A43" s="3"/>
      <c r="B43" s="43" t="s">
        <v>3</v>
      </c>
      <c r="C43" s="43" t="s">
        <v>5</v>
      </c>
      <c r="D43" s="48" t="s">
        <v>1</v>
      </c>
      <c r="E43" s="84">
        <v>8</v>
      </c>
      <c r="F43" s="12">
        <v>0</v>
      </c>
      <c r="G43" s="12">
        <v>0</v>
      </c>
      <c r="H43" s="476">
        <f t="shared" si="4"/>
        <v>0</v>
      </c>
      <c r="I43" s="477">
        <v>0</v>
      </c>
      <c r="J43" s="476">
        <f t="shared" si="1"/>
        <v>0</v>
      </c>
      <c r="K43" s="478">
        <v>0</v>
      </c>
      <c r="L43" s="478">
        <v>0</v>
      </c>
      <c r="M43" s="479">
        <f t="shared" si="7"/>
        <v>0</v>
      </c>
      <c r="N43" s="478">
        <v>0</v>
      </c>
    </row>
    <row r="44" spans="1:14">
      <c r="A44" s="3"/>
      <c r="B44" s="43" t="s">
        <v>4</v>
      </c>
      <c r="C44" s="43"/>
      <c r="D44" s="48" t="s">
        <v>26</v>
      </c>
      <c r="E44" s="84">
        <v>7</v>
      </c>
      <c r="F44" s="12">
        <v>0</v>
      </c>
      <c r="G44" s="12">
        <v>0</v>
      </c>
      <c r="H44" s="476">
        <f t="shared" si="4"/>
        <v>0</v>
      </c>
      <c r="I44" s="477">
        <v>0</v>
      </c>
      <c r="J44" s="476">
        <f t="shared" si="1"/>
        <v>0</v>
      </c>
      <c r="K44" s="478">
        <v>0</v>
      </c>
      <c r="L44" s="478">
        <v>0</v>
      </c>
      <c r="M44" s="479">
        <f t="shared" si="7"/>
        <v>0</v>
      </c>
      <c r="N44" s="478">
        <v>0</v>
      </c>
    </row>
    <row r="45" spans="1:14">
      <c r="A45" s="3"/>
      <c r="B45" s="43" t="s">
        <v>1</v>
      </c>
      <c r="C45" s="43"/>
      <c r="D45" s="48" t="s">
        <v>22</v>
      </c>
      <c r="E45" s="84">
        <v>6</v>
      </c>
      <c r="F45" s="12">
        <v>0</v>
      </c>
      <c r="G45" s="12">
        <v>0</v>
      </c>
      <c r="H45" s="476">
        <f t="shared" si="4"/>
        <v>0</v>
      </c>
      <c r="I45" s="477">
        <v>0</v>
      </c>
      <c r="J45" s="476">
        <f t="shared" si="1"/>
        <v>0</v>
      </c>
      <c r="K45" s="478">
        <v>0</v>
      </c>
      <c r="L45" s="478">
        <v>0</v>
      </c>
      <c r="M45" s="479">
        <f t="shared" si="7"/>
        <v>0</v>
      </c>
      <c r="N45" s="478">
        <v>0</v>
      </c>
    </row>
    <row r="46" spans="1:14">
      <c r="A46" s="3"/>
      <c r="B46" s="43" t="s">
        <v>12</v>
      </c>
      <c r="C46" s="40"/>
      <c r="D46" s="48" t="s">
        <v>2</v>
      </c>
      <c r="E46" s="84">
        <v>5</v>
      </c>
      <c r="F46" s="12">
        <v>0</v>
      </c>
      <c r="G46" s="12">
        <v>0</v>
      </c>
      <c r="H46" s="476">
        <f t="shared" si="4"/>
        <v>0</v>
      </c>
      <c r="I46" s="477">
        <v>0</v>
      </c>
      <c r="J46" s="476">
        <f t="shared" si="1"/>
        <v>0</v>
      </c>
      <c r="K46" s="478">
        <v>0</v>
      </c>
      <c r="L46" s="478">
        <v>0</v>
      </c>
      <c r="M46" s="479">
        <f t="shared" si="7"/>
        <v>0</v>
      </c>
      <c r="N46" s="478">
        <v>0</v>
      </c>
    </row>
    <row r="47" spans="1:14">
      <c r="A47" s="3"/>
      <c r="B47" s="43"/>
      <c r="C47" s="43"/>
      <c r="D47" s="48" t="s">
        <v>7</v>
      </c>
      <c r="E47" s="84">
        <v>4</v>
      </c>
      <c r="F47" s="12">
        <v>0</v>
      </c>
      <c r="G47" s="12">
        <v>0</v>
      </c>
      <c r="H47" s="476">
        <f t="shared" si="4"/>
        <v>0</v>
      </c>
      <c r="I47" s="477">
        <v>0</v>
      </c>
      <c r="J47" s="476">
        <f t="shared" si="1"/>
        <v>0</v>
      </c>
      <c r="K47" s="478">
        <v>0</v>
      </c>
      <c r="L47" s="478">
        <v>0</v>
      </c>
      <c r="M47" s="479">
        <f t="shared" si="7"/>
        <v>0</v>
      </c>
      <c r="N47" s="478">
        <v>0</v>
      </c>
    </row>
    <row r="48" spans="1:14">
      <c r="A48" s="3"/>
      <c r="B48" s="43"/>
      <c r="C48" s="43" t="s">
        <v>1</v>
      </c>
      <c r="D48" s="48" t="s">
        <v>1</v>
      </c>
      <c r="E48" s="84">
        <v>3</v>
      </c>
      <c r="F48" s="12">
        <v>0</v>
      </c>
      <c r="G48" s="12">
        <v>0</v>
      </c>
      <c r="H48" s="476">
        <f t="shared" si="4"/>
        <v>0</v>
      </c>
      <c r="I48" s="477">
        <v>0</v>
      </c>
      <c r="J48" s="476">
        <f t="shared" si="1"/>
        <v>0</v>
      </c>
      <c r="K48" s="478">
        <v>0</v>
      </c>
      <c r="L48" s="478">
        <v>0</v>
      </c>
      <c r="M48" s="479">
        <f t="shared" si="7"/>
        <v>0</v>
      </c>
      <c r="N48" s="478">
        <v>0</v>
      </c>
    </row>
    <row r="49" spans="1:14">
      <c r="A49" s="3"/>
      <c r="B49" s="43"/>
      <c r="C49" s="43"/>
      <c r="D49" s="48" t="s">
        <v>3</v>
      </c>
      <c r="E49" s="84">
        <v>2</v>
      </c>
      <c r="F49" s="12">
        <v>0</v>
      </c>
      <c r="G49" s="12">
        <v>0</v>
      </c>
      <c r="H49" s="476">
        <f t="shared" si="4"/>
        <v>0</v>
      </c>
      <c r="I49" s="477">
        <v>0</v>
      </c>
      <c r="J49" s="476">
        <f t="shared" si="1"/>
        <v>0</v>
      </c>
      <c r="K49" s="478">
        <v>0</v>
      </c>
      <c r="L49" s="478">
        <v>0</v>
      </c>
      <c r="M49" s="479">
        <f t="shared" si="7"/>
        <v>0</v>
      </c>
      <c r="N49" s="478">
        <v>0</v>
      </c>
    </row>
    <row r="50" spans="1:14">
      <c r="A50" s="3"/>
      <c r="B50" s="47"/>
      <c r="C50" s="48"/>
      <c r="D50" s="47"/>
      <c r="E50" s="40">
        <v>1</v>
      </c>
      <c r="F50" s="24">
        <v>0</v>
      </c>
      <c r="G50" s="24">
        <v>0</v>
      </c>
      <c r="H50" s="476">
        <f t="shared" si="4"/>
        <v>0</v>
      </c>
      <c r="I50" s="477">
        <v>0</v>
      </c>
      <c r="J50" s="476">
        <f t="shared" si="1"/>
        <v>0</v>
      </c>
      <c r="K50" s="478">
        <v>0</v>
      </c>
      <c r="L50" s="478">
        <v>0</v>
      </c>
      <c r="M50" s="479">
        <f t="shared" si="7"/>
        <v>0</v>
      </c>
      <c r="N50" s="478">
        <v>0</v>
      </c>
    </row>
    <row r="51" spans="1:14" ht="12.75" customHeight="1">
      <c r="B51" s="419" t="s">
        <v>20</v>
      </c>
      <c r="C51" s="419"/>
      <c r="D51" s="419"/>
      <c r="E51" s="419"/>
      <c r="F51" s="233">
        <f t="shared" ref="F51:N51" si="8">SUM(F38:F50)</f>
        <v>2</v>
      </c>
      <c r="G51" s="233">
        <f t="shared" si="8"/>
        <v>0</v>
      </c>
      <c r="H51" s="476">
        <f t="shared" si="8"/>
        <v>2</v>
      </c>
      <c r="I51" s="476">
        <f t="shared" si="8"/>
        <v>0</v>
      </c>
      <c r="J51" s="476">
        <f t="shared" si="8"/>
        <v>2</v>
      </c>
      <c r="K51" s="476">
        <f t="shared" si="8"/>
        <v>0</v>
      </c>
      <c r="L51" s="476">
        <f t="shared" si="8"/>
        <v>0</v>
      </c>
      <c r="M51" s="476">
        <f t="shared" si="8"/>
        <v>0</v>
      </c>
      <c r="N51" s="476">
        <f t="shared" si="8"/>
        <v>0</v>
      </c>
    </row>
    <row r="52" spans="1:14">
      <c r="B52" s="416" t="s">
        <v>37</v>
      </c>
      <c r="C52" s="417"/>
      <c r="D52" s="417"/>
      <c r="E52" s="418"/>
      <c r="F52" s="12"/>
      <c r="G52" s="12"/>
      <c r="H52" s="477"/>
      <c r="I52" s="477"/>
      <c r="J52" s="477"/>
      <c r="K52" s="477"/>
      <c r="L52" s="477"/>
      <c r="M52" s="477">
        <f>SUM(K52:L52)</f>
        <v>0</v>
      </c>
      <c r="N52" s="477"/>
    </row>
    <row r="53" spans="1:14" ht="12.75" customHeight="1">
      <c r="B53" s="414" t="s">
        <v>40</v>
      </c>
      <c r="C53" s="414"/>
      <c r="D53" s="414"/>
      <c r="E53" s="414"/>
      <c r="F53" s="240">
        <f t="shared" ref="F53:N53" si="9">+F23+F37+F51+F52</f>
        <v>490</v>
      </c>
      <c r="G53" s="240">
        <f t="shared" si="9"/>
        <v>60</v>
      </c>
      <c r="H53" s="475">
        <f t="shared" si="9"/>
        <v>550</v>
      </c>
      <c r="I53" s="475">
        <f t="shared" si="9"/>
        <v>8</v>
      </c>
      <c r="J53" s="475">
        <f t="shared" si="9"/>
        <v>558</v>
      </c>
      <c r="K53" s="475">
        <f t="shared" si="9"/>
        <v>63</v>
      </c>
      <c r="L53" s="475">
        <f t="shared" si="9"/>
        <v>11</v>
      </c>
      <c r="M53" s="475">
        <f t="shared" si="9"/>
        <v>74</v>
      </c>
      <c r="N53" s="475">
        <f t="shared" si="9"/>
        <v>16</v>
      </c>
    </row>
    <row r="54" spans="1:14"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</row>
    <row r="55" spans="1:14">
      <c r="B55" s="6" t="s">
        <v>38</v>
      </c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</row>
  </sheetData>
  <protectedRanges>
    <protectedRange sqref="F10:G22 I10:I22 K10:L22 N10:N22 F24:G36 I24:I36 K24:L36 N24:N36 F38:G50 I38:I50 K38:L50 N38:N50 F52:N52" name="dados a serem preenchidos pelos TRTs"/>
    <protectedRange sqref="D2:J3 F4" name="Cabecalho"/>
  </protectedRanges>
  <mergeCells count="19">
    <mergeCell ref="B37:E37"/>
    <mergeCell ref="B51:E51"/>
    <mergeCell ref="B52:E52"/>
    <mergeCell ref="D2:J2"/>
    <mergeCell ref="D3:J3"/>
    <mergeCell ref="B4:E4"/>
    <mergeCell ref="B53:E53"/>
    <mergeCell ref="B5:N5"/>
    <mergeCell ref="B7:E9"/>
    <mergeCell ref="F7:J7"/>
    <mergeCell ref="K7:N7"/>
    <mergeCell ref="F8:H8"/>
    <mergeCell ref="I8:I9"/>
    <mergeCell ref="J8:J9"/>
    <mergeCell ref="K8:K9"/>
    <mergeCell ref="L8:L9"/>
    <mergeCell ref="M8:M9"/>
    <mergeCell ref="N8:N9"/>
    <mergeCell ref="B23:E23"/>
  </mergeCells>
  <pageMargins left="0.511811024" right="0.511811024" top="0.78740157499999996" bottom="0.78740157499999996" header="0.31496062000000002" footer="0.31496062000000002"/>
  <ignoredErrors>
    <ignoredError sqref="H23:N53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workbookViewId="0"/>
  </sheetViews>
  <sheetFormatPr defaultRowHeight="12.75"/>
  <cols>
    <col min="1" max="1" width="1.7109375" customWidth="1"/>
    <col min="2" max="2" width="4.42578125" customWidth="1"/>
    <col min="3" max="4" width="4.140625" customWidth="1"/>
    <col min="5" max="5" width="6.28515625" customWidth="1"/>
    <col min="6" max="10" width="10.7109375" customWidth="1"/>
    <col min="11" max="11" width="11.42578125" bestFit="1" customWidth="1"/>
    <col min="12" max="13" width="10.7109375" customWidth="1"/>
    <col min="14" max="14" width="11.42578125" customWidth="1"/>
  </cols>
  <sheetData>
    <row r="1" spans="1:14">
      <c r="B1" s="5" t="s">
        <v>32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spans="1:14">
      <c r="B2" s="5" t="s">
        <v>34</v>
      </c>
      <c r="C2" s="6"/>
      <c r="D2" s="6"/>
      <c r="E2" s="6"/>
      <c r="F2" s="6" t="s">
        <v>49</v>
      </c>
      <c r="G2" s="6"/>
      <c r="H2" s="6"/>
      <c r="I2" s="6"/>
      <c r="J2" s="6"/>
      <c r="K2" s="6"/>
      <c r="L2" s="6"/>
      <c r="M2" s="6"/>
      <c r="N2" s="6"/>
    </row>
    <row r="3" spans="1:14">
      <c r="B3" s="5" t="s">
        <v>33</v>
      </c>
      <c r="C3" s="6"/>
      <c r="D3" s="6"/>
      <c r="E3" s="6"/>
      <c r="F3" s="6" t="s">
        <v>50</v>
      </c>
      <c r="G3" s="6"/>
      <c r="H3" s="6"/>
      <c r="I3" s="6"/>
      <c r="J3" s="6"/>
      <c r="K3" s="6"/>
      <c r="L3" s="6"/>
      <c r="M3" s="6"/>
      <c r="N3" s="6"/>
    </row>
    <row r="4" spans="1:14">
      <c r="B4" s="6" t="s">
        <v>36</v>
      </c>
      <c r="C4" s="6"/>
      <c r="D4" s="6"/>
      <c r="E4" s="6"/>
      <c r="F4" s="54">
        <v>42247</v>
      </c>
      <c r="G4" s="6"/>
      <c r="H4" s="6"/>
      <c r="I4" s="6"/>
      <c r="J4" s="6"/>
      <c r="K4" s="6"/>
      <c r="L4" s="6"/>
      <c r="M4" s="6"/>
      <c r="N4" s="6"/>
    </row>
    <row r="5" spans="1:14">
      <c r="B5" s="337" t="s">
        <v>24</v>
      </c>
      <c r="C5" s="337"/>
      <c r="D5" s="337"/>
      <c r="E5" s="337"/>
      <c r="F5" s="337"/>
      <c r="G5" s="337"/>
      <c r="H5" s="337"/>
      <c r="I5" s="337"/>
      <c r="J5" s="337"/>
      <c r="K5" s="337"/>
      <c r="L5" s="337"/>
      <c r="M5" s="337"/>
      <c r="N5" s="337"/>
    </row>
    <row r="6" spans="1:14">
      <c r="B6" s="8" t="s">
        <v>39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12.75" customHeight="1">
      <c r="B7" s="347" t="s">
        <v>41</v>
      </c>
      <c r="C7" s="348"/>
      <c r="D7" s="348"/>
      <c r="E7" s="349"/>
      <c r="F7" s="356" t="s">
        <v>35</v>
      </c>
      <c r="G7" s="357"/>
      <c r="H7" s="357"/>
      <c r="I7" s="357"/>
      <c r="J7" s="358"/>
      <c r="K7" s="356" t="s">
        <v>28</v>
      </c>
      <c r="L7" s="357"/>
      <c r="M7" s="357"/>
      <c r="N7" s="358"/>
    </row>
    <row r="8" spans="1:14" ht="12.75" customHeight="1">
      <c r="B8" s="350"/>
      <c r="C8" s="351"/>
      <c r="D8" s="351"/>
      <c r="E8" s="352"/>
      <c r="F8" s="356" t="s">
        <v>13</v>
      </c>
      <c r="G8" s="357"/>
      <c r="H8" s="358"/>
      <c r="I8" s="359" t="s">
        <v>14</v>
      </c>
      <c r="J8" s="359" t="s">
        <v>15</v>
      </c>
      <c r="K8" s="359" t="s">
        <v>30</v>
      </c>
      <c r="L8" s="359" t="s">
        <v>31</v>
      </c>
      <c r="M8" s="359" t="s">
        <v>15</v>
      </c>
      <c r="N8" s="359" t="s">
        <v>29</v>
      </c>
    </row>
    <row r="9" spans="1:14" ht="24">
      <c r="B9" s="353"/>
      <c r="C9" s="354"/>
      <c r="D9" s="354"/>
      <c r="E9" s="355"/>
      <c r="F9" s="79" t="s">
        <v>16</v>
      </c>
      <c r="G9" s="79" t="s">
        <v>17</v>
      </c>
      <c r="H9" s="79" t="s">
        <v>23</v>
      </c>
      <c r="I9" s="360"/>
      <c r="J9" s="360"/>
      <c r="K9" s="360"/>
      <c r="L9" s="360"/>
      <c r="M9" s="360"/>
      <c r="N9" s="360"/>
    </row>
    <row r="10" spans="1:14" ht="12.75" customHeight="1">
      <c r="A10" s="3"/>
      <c r="B10" s="9"/>
      <c r="C10" s="10"/>
      <c r="D10" s="11"/>
      <c r="E10" s="80">
        <v>13</v>
      </c>
      <c r="F10" s="12">
        <v>584</v>
      </c>
      <c r="G10" s="12">
        <v>0</v>
      </c>
      <c r="H10" s="12">
        <f>F10+G10</f>
        <v>584</v>
      </c>
      <c r="I10" s="12">
        <v>0</v>
      </c>
      <c r="J10" s="12">
        <f>H10+I10</f>
        <v>584</v>
      </c>
      <c r="K10" s="13">
        <v>773</v>
      </c>
      <c r="L10" s="13">
        <v>242</v>
      </c>
      <c r="M10" s="14">
        <f>K10+L10</f>
        <v>1015</v>
      </c>
      <c r="N10" s="13">
        <v>298</v>
      </c>
    </row>
    <row r="11" spans="1:14">
      <c r="A11" s="3"/>
      <c r="B11" s="15" t="s">
        <v>1</v>
      </c>
      <c r="C11" s="16" t="s">
        <v>0</v>
      </c>
      <c r="D11" s="11"/>
      <c r="E11" s="80">
        <v>12</v>
      </c>
      <c r="F11" s="12">
        <v>34</v>
      </c>
      <c r="G11" s="12">
        <v>0</v>
      </c>
      <c r="H11" s="12">
        <f t="shared" ref="H11:H22" si="0">F11+G11</f>
        <v>34</v>
      </c>
      <c r="I11" s="12">
        <v>0</v>
      </c>
      <c r="J11" s="12">
        <f t="shared" ref="J11:J50" si="1">H11+I11</f>
        <v>34</v>
      </c>
      <c r="K11" s="13">
        <v>4</v>
      </c>
      <c r="L11" s="13">
        <v>2</v>
      </c>
      <c r="M11" s="14">
        <f t="shared" ref="M11:M22" si="2">K11+L11</f>
        <v>6</v>
      </c>
      <c r="N11" s="13">
        <v>2</v>
      </c>
    </row>
    <row r="12" spans="1:14">
      <c r="A12" s="3"/>
      <c r="B12" s="15" t="s">
        <v>2</v>
      </c>
      <c r="C12" s="17"/>
      <c r="D12" s="18" t="s">
        <v>6</v>
      </c>
      <c r="E12" s="80">
        <v>11</v>
      </c>
      <c r="F12" s="12">
        <v>40</v>
      </c>
      <c r="G12" s="12">
        <v>0</v>
      </c>
      <c r="H12" s="12">
        <f t="shared" si="0"/>
        <v>40</v>
      </c>
      <c r="I12" s="12">
        <v>0</v>
      </c>
      <c r="J12" s="12">
        <f t="shared" si="1"/>
        <v>40</v>
      </c>
      <c r="K12" s="13">
        <v>7</v>
      </c>
      <c r="L12" s="13">
        <v>0</v>
      </c>
      <c r="M12" s="14">
        <f t="shared" si="2"/>
        <v>7</v>
      </c>
      <c r="N12" s="13">
        <v>0</v>
      </c>
    </row>
    <row r="13" spans="1:14">
      <c r="A13" s="3"/>
      <c r="B13" s="15" t="s">
        <v>1</v>
      </c>
      <c r="C13" s="16"/>
      <c r="D13" s="18" t="s">
        <v>10</v>
      </c>
      <c r="E13" s="80">
        <v>10</v>
      </c>
      <c r="F13" s="12">
        <v>66</v>
      </c>
      <c r="G13" s="12">
        <v>0</v>
      </c>
      <c r="H13" s="12">
        <f t="shared" si="0"/>
        <v>66</v>
      </c>
      <c r="I13" s="12">
        <v>0</v>
      </c>
      <c r="J13" s="12">
        <f t="shared" si="1"/>
        <v>66</v>
      </c>
      <c r="K13" s="13">
        <v>4</v>
      </c>
      <c r="L13" s="13">
        <v>0</v>
      </c>
      <c r="M13" s="14">
        <f t="shared" si="2"/>
        <v>4</v>
      </c>
      <c r="N13" s="13">
        <v>0</v>
      </c>
    </row>
    <row r="14" spans="1:14">
      <c r="A14" s="3"/>
      <c r="B14" s="15" t="s">
        <v>3</v>
      </c>
      <c r="C14" s="16"/>
      <c r="D14" s="18" t="s">
        <v>25</v>
      </c>
      <c r="E14" s="80">
        <v>9</v>
      </c>
      <c r="F14" s="12">
        <v>4</v>
      </c>
      <c r="G14" s="12">
        <v>0</v>
      </c>
      <c r="H14" s="12">
        <f t="shared" si="0"/>
        <v>4</v>
      </c>
      <c r="I14" s="12">
        <v>0</v>
      </c>
      <c r="J14" s="12">
        <f t="shared" si="1"/>
        <v>4</v>
      </c>
      <c r="K14" s="13">
        <v>2</v>
      </c>
      <c r="L14" s="13">
        <v>0</v>
      </c>
      <c r="M14" s="14">
        <f t="shared" si="2"/>
        <v>2</v>
      </c>
      <c r="N14" s="13">
        <v>0</v>
      </c>
    </row>
    <row r="15" spans="1:14">
      <c r="A15" s="3"/>
      <c r="B15" s="15" t="s">
        <v>4</v>
      </c>
      <c r="C15" s="16" t="s">
        <v>5</v>
      </c>
      <c r="D15" s="18" t="s">
        <v>22</v>
      </c>
      <c r="E15" s="80">
        <v>8</v>
      </c>
      <c r="F15" s="12">
        <v>96</v>
      </c>
      <c r="G15" s="12">
        <v>0</v>
      </c>
      <c r="H15" s="12">
        <f t="shared" si="0"/>
        <v>96</v>
      </c>
      <c r="I15" s="12">
        <v>0</v>
      </c>
      <c r="J15" s="12">
        <f t="shared" si="1"/>
        <v>96</v>
      </c>
      <c r="K15" s="13">
        <v>2</v>
      </c>
      <c r="L15" s="13">
        <v>0</v>
      </c>
      <c r="M15" s="14">
        <f t="shared" si="2"/>
        <v>2</v>
      </c>
      <c r="N15" s="13">
        <v>0</v>
      </c>
    </row>
    <row r="16" spans="1:14">
      <c r="A16" s="3"/>
      <c r="B16" s="15" t="s">
        <v>6</v>
      </c>
      <c r="C16" s="16"/>
      <c r="D16" s="18" t="s">
        <v>12</v>
      </c>
      <c r="E16" s="80">
        <v>7</v>
      </c>
      <c r="F16" s="12">
        <v>80</v>
      </c>
      <c r="G16" s="12">
        <v>0</v>
      </c>
      <c r="H16" s="12">
        <f t="shared" si="0"/>
        <v>80</v>
      </c>
      <c r="I16" s="12">
        <v>0</v>
      </c>
      <c r="J16" s="12">
        <f t="shared" si="1"/>
        <v>80</v>
      </c>
      <c r="K16" s="13">
        <v>0</v>
      </c>
      <c r="L16" s="13">
        <v>0</v>
      </c>
      <c r="M16" s="14">
        <f t="shared" si="2"/>
        <v>0</v>
      </c>
      <c r="N16" s="13">
        <v>0</v>
      </c>
    </row>
    <row r="17" spans="1:14">
      <c r="A17" s="3"/>
      <c r="B17" s="15" t="s">
        <v>7</v>
      </c>
      <c r="C17" s="17"/>
      <c r="D17" s="18" t="s">
        <v>4</v>
      </c>
      <c r="E17" s="80">
        <v>6</v>
      </c>
      <c r="F17" s="12">
        <v>47</v>
      </c>
      <c r="G17" s="12">
        <v>0</v>
      </c>
      <c r="H17" s="12">
        <f t="shared" si="0"/>
        <v>47</v>
      </c>
      <c r="I17" s="12">
        <v>0</v>
      </c>
      <c r="J17" s="12">
        <f t="shared" si="1"/>
        <v>47</v>
      </c>
      <c r="K17" s="13">
        <v>2</v>
      </c>
      <c r="L17" s="13">
        <v>2</v>
      </c>
      <c r="M17" s="14">
        <f t="shared" si="2"/>
        <v>4</v>
      </c>
      <c r="N17" s="13">
        <v>5</v>
      </c>
    </row>
    <row r="18" spans="1:14">
      <c r="A18" s="3"/>
      <c r="B18" s="15" t="s">
        <v>1</v>
      </c>
      <c r="C18" s="16"/>
      <c r="D18" s="18" t="s">
        <v>9</v>
      </c>
      <c r="E18" s="80">
        <v>5</v>
      </c>
      <c r="F18" s="12">
        <v>70</v>
      </c>
      <c r="G18" s="12">
        <v>0</v>
      </c>
      <c r="H18" s="12">
        <f t="shared" si="0"/>
        <v>70</v>
      </c>
      <c r="I18" s="12">
        <v>0</v>
      </c>
      <c r="J18" s="12">
        <f t="shared" si="1"/>
        <v>70</v>
      </c>
      <c r="K18" s="13">
        <v>0</v>
      </c>
      <c r="L18" s="13">
        <v>0</v>
      </c>
      <c r="M18" s="14">
        <f t="shared" si="2"/>
        <v>0</v>
      </c>
      <c r="N18" s="13">
        <v>0</v>
      </c>
    </row>
    <row r="19" spans="1:14">
      <c r="A19" s="3"/>
      <c r="B19" s="15"/>
      <c r="C19" s="16"/>
      <c r="D19" s="18" t="s">
        <v>12</v>
      </c>
      <c r="E19" s="80">
        <v>4</v>
      </c>
      <c r="F19" s="12">
        <v>151</v>
      </c>
      <c r="G19" s="12">
        <v>0</v>
      </c>
      <c r="H19" s="12">
        <f t="shared" si="0"/>
        <v>151</v>
      </c>
      <c r="I19" s="12">
        <v>0</v>
      </c>
      <c r="J19" s="12">
        <f t="shared" si="1"/>
        <v>151</v>
      </c>
      <c r="K19" s="13">
        <v>0</v>
      </c>
      <c r="L19" s="13">
        <v>0</v>
      </c>
      <c r="M19" s="14">
        <f t="shared" si="2"/>
        <v>0</v>
      </c>
      <c r="N19" s="13">
        <v>0</v>
      </c>
    </row>
    <row r="20" spans="1:14">
      <c r="A20" s="3"/>
      <c r="B20" s="15"/>
      <c r="C20" s="16" t="s">
        <v>1</v>
      </c>
      <c r="D20" s="11"/>
      <c r="E20" s="80">
        <v>3</v>
      </c>
      <c r="F20" s="12">
        <v>0</v>
      </c>
      <c r="G20" s="12">
        <v>60</v>
      </c>
      <c r="H20" s="12">
        <f t="shared" si="0"/>
        <v>60</v>
      </c>
      <c r="I20" s="12">
        <v>0</v>
      </c>
      <c r="J20" s="12">
        <f t="shared" si="1"/>
        <v>60</v>
      </c>
      <c r="K20" s="13">
        <v>0</v>
      </c>
      <c r="L20" s="13">
        <v>0</v>
      </c>
      <c r="M20" s="14">
        <f t="shared" si="2"/>
        <v>0</v>
      </c>
      <c r="N20" s="13">
        <v>0</v>
      </c>
    </row>
    <row r="21" spans="1:14">
      <c r="A21" s="3"/>
      <c r="B21" s="15"/>
      <c r="C21" s="16"/>
      <c r="D21" s="11"/>
      <c r="E21" s="80">
        <v>2</v>
      </c>
      <c r="F21" s="12">
        <v>0</v>
      </c>
      <c r="G21" s="12">
        <v>111</v>
      </c>
      <c r="H21" s="12">
        <f t="shared" si="0"/>
        <v>111</v>
      </c>
      <c r="I21" s="12">
        <v>0</v>
      </c>
      <c r="J21" s="12">
        <f t="shared" si="1"/>
        <v>111</v>
      </c>
      <c r="K21" s="13">
        <v>0</v>
      </c>
      <c r="L21" s="13">
        <v>0</v>
      </c>
      <c r="M21" s="14">
        <f t="shared" si="2"/>
        <v>0</v>
      </c>
      <c r="N21" s="13">
        <v>0</v>
      </c>
    </row>
    <row r="22" spans="1:14">
      <c r="A22" s="3"/>
      <c r="B22" s="19"/>
      <c r="C22" s="17"/>
      <c r="D22" s="11"/>
      <c r="E22" s="9">
        <v>1</v>
      </c>
      <c r="F22" s="12">
        <v>0</v>
      </c>
      <c r="G22" s="12">
        <v>58</v>
      </c>
      <c r="H22" s="12">
        <f t="shared" si="0"/>
        <v>58</v>
      </c>
      <c r="I22" s="12">
        <v>34</v>
      </c>
      <c r="J22" s="12">
        <f t="shared" si="1"/>
        <v>92</v>
      </c>
      <c r="K22" s="13">
        <v>0</v>
      </c>
      <c r="L22" s="13">
        <v>0</v>
      </c>
      <c r="M22" s="14">
        <f t="shared" si="2"/>
        <v>0</v>
      </c>
      <c r="N22" s="13">
        <v>0</v>
      </c>
    </row>
    <row r="23" spans="1:14" ht="12.75" customHeight="1">
      <c r="A23" s="3"/>
      <c r="B23" s="361" t="s">
        <v>18</v>
      </c>
      <c r="C23" s="362"/>
      <c r="D23" s="362"/>
      <c r="E23" s="363"/>
      <c r="F23" s="12">
        <f t="shared" ref="F23:N23" si="3">SUM(F10:F22)</f>
        <v>1172</v>
      </c>
      <c r="G23" s="12">
        <f t="shared" si="3"/>
        <v>229</v>
      </c>
      <c r="H23" s="20">
        <f t="shared" si="3"/>
        <v>1401</v>
      </c>
      <c r="I23" s="12">
        <f t="shared" si="3"/>
        <v>34</v>
      </c>
      <c r="J23" s="20">
        <f t="shared" si="3"/>
        <v>1435</v>
      </c>
      <c r="K23" s="21">
        <f t="shared" si="3"/>
        <v>794</v>
      </c>
      <c r="L23" s="21">
        <f t="shared" si="3"/>
        <v>246</v>
      </c>
      <c r="M23" s="12">
        <f t="shared" si="3"/>
        <v>1040</v>
      </c>
      <c r="N23" s="12">
        <f t="shared" si="3"/>
        <v>305</v>
      </c>
    </row>
    <row r="24" spans="1:14">
      <c r="A24" s="3"/>
      <c r="B24" s="15"/>
      <c r="C24" s="15"/>
      <c r="D24" s="22"/>
      <c r="E24" s="19">
        <v>13</v>
      </c>
      <c r="F24" s="12">
        <v>1267</v>
      </c>
      <c r="G24" s="12">
        <v>0</v>
      </c>
      <c r="H24" s="12">
        <f>F24+G24</f>
        <v>1267</v>
      </c>
      <c r="I24" s="12">
        <v>0</v>
      </c>
      <c r="J24" s="12">
        <f t="shared" si="1"/>
        <v>1267</v>
      </c>
      <c r="K24" s="13">
        <v>757</v>
      </c>
      <c r="L24" s="13">
        <v>139</v>
      </c>
      <c r="M24" s="13">
        <f>K24+L24</f>
        <v>896</v>
      </c>
      <c r="N24" s="13">
        <v>174</v>
      </c>
    </row>
    <row r="25" spans="1:14" ht="12.75" customHeight="1">
      <c r="A25" s="3"/>
      <c r="B25" s="15"/>
      <c r="C25" s="15" t="s">
        <v>0</v>
      </c>
      <c r="D25" s="22"/>
      <c r="E25" s="80">
        <v>12</v>
      </c>
      <c r="F25" s="12">
        <v>21</v>
      </c>
      <c r="G25" s="12">
        <v>0</v>
      </c>
      <c r="H25" s="12">
        <f t="shared" ref="H25:H50" si="4">F25+G25</f>
        <v>21</v>
      </c>
      <c r="I25" s="12">
        <v>0</v>
      </c>
      <c r="J25" s="12">
        <f t="shared" si="1"/>
        <v>21</v>
      </c>
      <c r="K25" s="13">
        <v>2</v>
      </c>
      <c r="L25" s="13">
        <v>0</v>
      </c>
      <c r="M25" s="13">
        <f t="shared" ref="M25:M36" si="5">K25+L25</f>
        <v>2</v>
      </c>
      <c r="N25" s="13">
        <v>0</v>
      </c>
    </row>
    <row r="26" spans="1:14">
      <c r="A26" s="3"/>
      <c r="B26" s="15" t="s">
        <v>7</v>
      </c>
      <c r="C26" s="19"/>
      <c r="D26" s="22"/>
      <c r="E26" s="80">
        <v>11</v>
      </c>
      <c r="F26" s="12">
        <v>62</v>
      </c>
      <c r="G26" s="12">
        <v>0</v>
      </c>
      <c r="H26" s="12">
        <f t="shared" si="4"/>
        <v>62</v>
      </c>
      <c r="I26" s="12">
        <v>0</v>
      </c>
      <c r="J26" s="12">
        <f t="shared" si="1"/>
        <v>62</v>
      </c>
      <c r="K26" s="13">
        <v>2</v>
      </c>
      <c r="L26" s="13">
        <v>0</v>
      </c>
      <c r="M26" s="13">
        <f t="shared" si="5"/>
        <v>2</v>
      </c>
      <c r="N26" s="13">
        <v>0</v>
      </c>
    </row>
    <row r="27" spans="1:14">
      <c r="A27" s="3"/>
      <c r="B27" s="15" t="s">
        <v>8</v>
      </c>
      <c r="C27" s="15"/>
      <c r="D27" s="22" t="s">
        <v>26</v>
      </c>
      <c r="E27" s="80">
        <v>10</v>
      </c>
      <c r="F27" s="12">
        <v>158</v>
      </c>
      <c r="G27" s="12">
        <v>0</v>
      </c>
      <c r="H27" s="12">
        <f t="shared" si="4"/>
        <v>158</v>
      </c>
      <c r="I27" s="12">
        <v>0</v>
      </c>
      <c r="J27" s="12">
        <f t="shared" si="1"/>
        <v>158</v>
      </c>
      <c r="K27" s="13">
        <v>0</v>
      </c>
      <c r="L27" s="13">
        <v>0</v>
      </c>
      <c r="M27" s="13">
        <f t="shared" si="5"/>
        <v>0</v>
      </c>
      <c r="N27" s="13">
        <v>0</v>
      </c>
    </row>
    <row r="28" spans="1:14">
      <c r="A28" s="3"/>
      <c r="B28" s="15" t="s">
        <v>0</v>
      </c>
      <c r="C28" s="15"/>
      <c r="D28" s="22" t="s">
        <v>8</v>
      </c>
      <c r="E28" s="80">
        <v>9</v>
      </c>
      <c r="F28" s="12">
        <v>11</v>
      </c>
      <c r="G28" s="12">
        <v>0</v>
      </c>
      <c r="H28" s="12">
        <f t="shared" si="4"/>
        <v>11</v>
      </c>
      <c r="I28" s="12">
        <v>0</v>
      </c>
      <c r="J28" s="12">
        <f t="shared" si="1"/>
        <v>11</v>
      </c>
      <c r="K28" s="13">
        <v>0</v>
      </c>
      <c r="L28" s="13">
        <v>0</v>
      </c>
      <c r="M28" s="13">
        <f t="shared" si="5"/>
        <v>0</v>
      </c>
      <c r="N28" s="13">
        <v>0</v>
      </c>
    </row>
    <row r="29" spans="1:14">
      <c r="A29" s="3"/>
      <c r="B29" s="15" t="s">
        <v>2</v>
      </c>
      <c r="C29" s="15" t="s">
        <v>5</v>
      </c>
      <c r="D29" s="22" t="s">
        <v>27</v>
      </c>
      <c r="E29" s="80">
        <v>8</v>
      </c>
      <c r="F29" s="12">
        <v>245</v>
      </c>
      <c r="G29" s="12">
        <v>0</v>
      </c>
      <c r="H29" s="12">
        <f t="shared" si="4"/>
        <v>245</v>
      </c>
      <c r="I29" s="12">
        <v>0</v>
      </c>
      <c r="J29" s="12">
        <f t="shared" si="1"/>
        <v>245</v>
      </c>
      <c r="K29" s="13">
        <v>0</v>
      </c>
      <c r="L29" s="13">
        <v>0</v>
      </c>
      <c r="M29" s="13">
        <f t="shared" si="5"/>
        <v>0</v>
      </c>
      <c r="N29" s="13">
        <v>0</v>
      </c>
    </row>
    <row r="30" spans="1:14">
      <c r="A30" s="3"/>
      <c r="B30" s="15" t="s">
        <v>4</v>
      </c>
      <c r="C30" s="15"/>
      <c r="D30" s="22" t="s">
        <v>4</v>
      </c>
      <c r="E30" s="80">
        <v>7</v>
      </c>
      <c r="F30" s="12">
        <v>166</v>
      </c>
      <c r="G30" s="12">
        <v>0</v>
      </c>
      <c r="H30" s="12">
        <f t="shared" si="4"/>
        <v>166</v>
      </c>
      <c r="I30" s="12">
        <v>0</v>
      </c>
      <c r="J30" s="12">
        <f t="shared" si="1"/>
        <v>166</v>
      </c>
      <c r="K30" s="13">
        <v>1</v>
      </c>
      <c r="L30" s="13">
        <v>1</v>
      </c>
      <c r="M30" s="13">
        <f t="shared" si="5"/>
        <v>2</v>
      </c>
      <c r="N30" s="13">
        <v>1</v>
      </c>
    </row>
    <row r="31" spans="1:14">
      <c r="A31" s="3"/>
      <c r="B31" s="15" t="s">
        <v>0</v>
      </c>
      <c r="C31" s="15"/>
      <c r="D31" s="22" t="s">
        <v>9</v>
      </c>
      <c r="E31" s="80">
        <v>6</v>
      </c>
      <c r="F31" s="12">
        <v>92</v>
      </c>
      <c r="G31" s="12">
        <v>0</v>
      </c>
      <c r="H31" s="12">
        <f t="shared" si="4"/>
        <v>92</v>
      </c>
      <c r="I31" s="12">
        <v>0</v>
      </c>
      <c r="J31" s="12">
        <f t="shared" si="1"/>
        <v>92</v>
      </c>
      <c r="K31" s="13">
        <v>1</v>
      </c>
      <c r="L31" s="13">
        <v>4</v>
      </c>
      <c r="M31" s="13">
        <f t="shared" si="5"/>
        <v>5</v>
      </c>
      <c r="N31" s="13">
        <v>8</v>
      </c>
    </row>
    <row r="32" spans="1:14">
      <c r="A32" s="3"/>
      <c r="B32" s="15" t="s">
        <v>9</v>
      </c>
      <c r="C32" s="9"/>
      <c r="D32" s="22"/>
      <c r="E32" s="80">
        <v>5</v>
      </c>
      <c r="F32" s="12">
        <v>118</v>
      </c>
      <c r="G32" s="12">
        <v>0</v>
      </c>
      <c r="H32" s="12">
        <f t="shared" si="4"/>
        <v>118</v>
      </c>
      <c r="I32" s="12">
        <v>0</v>
      </c>
      <c r="J32" s="12">
        <f t="shared" si="1"/>
        <v>118</v>
      </c>
      <c r="K32" s="13">
        <v>0</v>
      </c>
      <c r="L32" s="13">
        <v>1</v>
      </c>
      <c r="M32" s="13">
        <f t="shared" si="5"/>
        <v>1</v>
      </c>
      <c r="N32" s="13">
        <v>2</v>
      </c>
    </row>
    <row r="33" spans="1:14">
      <c r="A33" s="3"/>
      <c r="B33" s="15"/>
      <c r="C33" s="15"/>
      <c r="D33" s="22"/>
      <c r="E33" s="80">
        <v>4</v>
      </c>
      <c r="F33" s="12">
        <v>114</v>
      </c>
      <c r="G33" s="12">
        <v>0</v>
      </c>
      <c r="H33" s="12">
        <f t="shared" si="4"/>
        <v>114</v>
      </c>
      <c r="I33" s="12">
        <v>0</v>
      </c>
      <c r="J33" s="12">
        <f t="shared" si="1"/>
        <v>114</v>
      </c>
      <c r="K33" s="13">
        <v>0</v>
      </c>
      <c r="L33" s="13">
        <v>0</v>
      </c>
      <c r="M33" s="13">
        <f t="shared" si="5"/>
        <v>0</v>
      </c>
      <c r="N33" s="13">
        <v>0</v>
      </c>
    </row>
    <row r="34" spans="1:14">
      <c r="A34" s="3"/>
      <c r="B34" s="15"/>
      <c r="C34" s="15" t="s">
        <v>1</v>
      </c>
      <c r="D34" s="22"/>
      <c r="E34" s="80">
        <v>3</v>
      </c>
      <c r="F34" s="12">
        <v>0</v>
      </c>
      <c r="G34" s="12">
        <v>121</v>
      </c>
      <c r="H34" s="12">
        <f t="shared" si="4"/>
        <v>121</v>
      </c>
      <c r="I34" s="12">
        <v>0</v>
      </c>
      <c r="J34" s="12">
        <f t="shared" si="1"/>
        <v>121</v>
      </c>
      <c r="K34" s="13">
        <v>1</v>
      </c>
      <c r="L34" s="13">
        <v>0</v>
      </c>
      <c r="M34" s="13">
        <f t="shared" si="5"/>
        <v>1</v>
      </c>
      <c r="N34" s="13">
        <v>0</v>
      </c>
    </row>
    <row r="35" spans="1:14">
      <c r="A35" s="3"/>
      <c r="B35" s="15"/>
      <c r="C35" s="15"/>
      <c r="D35" s="22"/>
      <c r="E35" s="80">
        <v>2</v>
      </c>
      <c r="F35" s="12">
        <v>0</v>
      </c>
      <c r="G35" s="12">
        <v>112</v>
      </c>
      <c r="H35" s="12">
        <f t="shared" si="4"/>
        <v>112</v>
      </c>
      <c r="I35" s="12">
        <v>0</v>
      </c>
      <c r="J35" s="12">
        <f t="shared" si="1"/>
        <v>112</v>
      </c>
      <c r="K35" s="13">
        <v>0</v>
      </c>
      <c r="L35" s="13">
        <v>0</v>
      </c>
      <c r="M35" s="13">
        <f t="shared" si="5"/>
        <v>0</v>
      </c>
      <c r="N35" s="13">
        <v>0</v>
      </c>
    </row>
    <row r="36" spans="1:14">
      <c r="A36" s="3"/>
      <c r="B36" s="19"/>
      <c r="C36" s="19"/>
      <c r="D36" s="22"/>
      <c r="E36" s="9">
        <v>1</v>
      </c>
      <c r="F36" s="12">
        <v>0</v>
      </c>
      <c r="G36" s="12">
        <v>101</v>
      </c>
      <c r="H36" s="24">
        <f t="shared" si="4"/>
        <v>101</v>
      </c>
      <c r="I36" s="12">
        <v>71</v>
      </c>
      <c r="J36" s="12">
        <f t="shared" si="1"/>
        <v>172</v>
      </c>
      <c r="K36" s="13">
        <v>0</v>
      </c>
      <c r="L36" s="13">
        <v>0</v>
      </c>
      <c r="M36" s="13">
        <f t="shared" si="5"/>
        <v>0</v>
      </c>
      <c r="N36" s="13">
        <v>0</v>
      </c>
    </row>
    <row r="37" spans="1:14" ht="12.75" customHeight="1">
      <c r="A37" s="3"/>
      <c r="B37" s="361" t="s">
        <v>19</v>
      </c>
      <c r="C37" s="362"/>
      <c r="D37" s="362"/>
      <c r="E37" s="363"/>
      <c r="F37" s="21">
        <f t="shared" ref="F37:N37" si="6">SUM(F24:F36)</f>
        <v>2254</v>
      </c>
      <c r="G37" s="21">
        <f t="shared" si="6"/>
        <v>334</v>
      </c>
      <c r="H37" s="12">
        <f t="shared" si="6"/>
        <v>2588</v>
      </c>
      <c r="I37" s="55">
        <f t="shared" si="6"/>
        <v>71</v>
      </c>
      <c r="J37" s="20">
        <f t="shared" si="6"/>
        <v>2659</v>
      </c>
      <c r="K37" s="21">
        <f t="shared" si="6"/>
        <v>764</v>
      </c>
      <c r="L37" s="12">
        <f t="shared" si="6"/>
        <v>145</v>
      </c>
      <c r="M37" s="20">
        <f t="shared" si="6"/>
        <v>909</v>
      </c>
      <c r="N37" s="21">
        <f t="shared" si="6"/>
        <v>185</v>
      </c>
    </row>
    <row r="38" spans="1:14">
      <c r="A38" s="3"/>
      <c r="B38" s="9"/>
      <c r="C38" s="9"/>
      <c r="D38" s="23"/>
      <c r="E38" s="80">
        <v>13</v>
      </c>
      <c r="F38" s="12">
        <v>0</v>
      </c>
      <c r="G38" s="12">
        <v>0</v>
      </c>
      <c r="H38" s="77">
        <f t="shared" si="4"/>
        <v>0</v>
      </c>
      <c r="I38" s="12">
        <v>0</v>
      </c>
      <c r="J38" s="12">
        <f t="shared" si="1"/>
        <v>0</v>
      </c>
      <c r="K38" s="13">
        <v>0</v>
      </c>
      <c r="L38" s="13">
        <v>0</v>
      </c>
      <c r="M38" s="13">
        <f>K38+L38</f>
        <v>0</v>
      </c>
      <c r="N38" s="13">
        <v>0</v>
      </c>
    </row>
    <row r="39" spans="1:14" ht="12.75" customHeight="1">
      <c r="A39" s="3"/>
      <c r="B39" s="15" t="s">
        <v>1</v>
      </c>
      <c r="C39" s="15" t="s">
        <v>0</v>
      </c>
      <c r="D39" s="22" t="s">
        <v>21</v>
      </c>
      <c r="E39" s="80">
        <v>12</v>
      </c>
      <c r="F39" s="12">
        <v>0</v>
      </c>
      <c r="G39" s="12">
        <v>0</v>
      </c>
      <c r="H39" s="12">
        <f t="shared" si="4"/>
        <v>0</v>
      </c>
      <c r="I39" s="12">
        <v>0</v>
      </c>
      <c r="J39" s="12">
        <f t="shared" si="1"/>
        <v>0</v>
      </c>
      <c r="K39" s="13">
        <v>0</v>
      </c>
      <c r="L39" s="13">
        <v>0</v>
      </c>
      <c r="M39" s="13">
        <f t="shared" ref="M39:M50" si="7">K39+L39</f>
        <v>0</v>
      </c>
      <c r="N39" s="13">
        <v>0</v>
      </c>
    </row>
    <row r="40" spans="1:14">
      <c r="A40" s="3"/>
      <c r="B40" s="15" t="s">
        <v>10</v>
      </c>
      <c r="C40" s="15"/>
      <c r="D40" s="22" t="s">
        <v>10</v>
      </c>
      <c r="E40" s="80">
        <v>11</v>
      </c>
      <c r="F40" s="12">
        <v>0</v>
      </c>
      <c r="G40" s="12">
        <v>0</v>
      </c>
      <c r="H40" s="12">
        <f t="shared" si="4"/>
        <v>0</v>
      </c>
      <c r="I40" s="12">
        <v>0</v>
      </c>
      <c r="J40" s="12">
        <f t="shared" si="1"/>
        <v>0</v>
      </c>
      <c r="K40" s="13">
        <v>0</v>
      </c>
      <c r="L40" s="13">
        <v>0</v>
      </c>
      <c r="M40" s="13">
        <f t="shared" si="7"/>
        <v>0</v>
      </c>
      <c r="N40" s="13">
        <v>0</v>
      </c>
    </row>
    <row r="41" spans="1:14">
      <c r="A41" s="3"/>
      <c r="B41" s="15" t="s">
        <v>11</v>
      </c>
      <c r="C41" s="9"/>
      <c r="D41" s="22" t="s">
        <v>2</v>
      </c>
      <c r="E41" s="80">
        <v>10</v>
      </c>
      <c r="F41" s="12">
        <v>0</v>
      </c>
      <c r="G41" s="12">
        <v>0</v>
      </c>
      <c r="H41" s="12">
        <f t="shared" si="4"/>
        <v>0</v>
      </c>
      <c r="I41" s="12">
        <v>0</v>
      </c>
      <c r="J41" s="12">
        <f t="shared" si="1"/>
        <v>0</v>
      </c>
      <c r="K41" s="13">
        <v>0</v>
      </c>
      <c r="L41" s="13">
        <v>0</v>
      </c>
      <c r="M41" s="13">
        <f t="shared" si="7"/>
        <v>0</v>
      </c>
      <c r="N41" s="13">
        <v>0</v>
      </c>
    </row>
    <row r="42" spans="1:14">
      <c r="A42" s="3"/>
      <c r="B42" s="15" t="s">
        <v>4</v>
      </c>
      <c r="C42" s="15"/>
      <c r="D42" s="22" t="s">
        <v>27</v>
      </c>
      <c r="E42" s="80">
        <v>9</v>
      </c>
      <c r="F42" s="12">
        <v>0</v>
      </c>
      <c r="G42" s="12">
        <v>0</v>
      </c>
      <c r="H42" s="12">
        <f t="shared" si="4"/>
        <v>0</v>
      </c>
      <c r="I42" s="12">
        <v>0</v>
      </c>
      <c r="J42" s="12">
        <f t="shared" si="1"/>
        <v>0</v>
      </c>
      <c r="K42" s="13">
        <v>0</v>
      </c>
      <c r="L42" s="13">
        <v>0</v>
      </c>
      <c r="M42" s="13">
        <f t="shared" si="7"/>
        <v>0</v>
      </c>
      <c r="N42" s="13">
        <v>0</v>
      </c>
    </row>
    <row r="43" spans="1:14">
      <c r="A43" s="3"/>
      <c r="B43" s="15" t="s">
        <v>3</v>
      </c>
      <c r="C43" s="15" t="s">
        <v>5</v>
      </c>
      <c r="D43" s="22" t="s">
        <v>1</v>
      </c>
      <c r="E43" s="80">
        <v>8</v>
      </c>
      <c r="F43" s="12">
        <v>0</v>
      </c>
      <c r="G43" s="12">
        <v>0</v>
      </c>
      <c r="H43" s="12">
        <f t="shared" si="4"/>
        <v>0</v>
      </c>
      <c r="I43" s="12">
        <v>0</v>
      </c>
      <c r="J43" s="12">
        <f t="shared" si="1"/>
        <v>0</v>
      </c>
      <c r="K43" s="13">
        <v>0</v>
      </c>
      <c r="L43" s="13">
        <v>0</v>
      </c>
      <c r="M43" s="13">
        <f t="shared" si="7"/>
        <v>0</v>
      </c>
      <c r="N43" s="13">
        <v>0</v>
      </c>
    </row>
    <row r="44" spans="1:14">
      <c r="A44" s="3"/>
      <c r="B44" s="15" t="s">
        <v>4</v>
      </c>
      <c r="C44" s="15"/>
      <c r="D44" s="22" t="s">
        <v>26</v>
      </c>
      <c r="E44" s="80">
        <v>7</v>
      </c>
      <c r="F44" s="12">
        <v>0</v>
      </c>
      <c r="G44" s="12">
        <v>0</v>
      </c>
      <c r="H44" s="12">
        <f t="shared" si="4"/>
        <v>0</v>
      </c>
      <c r="I44" s="12">
        <v>0</v>
      </c>
      <c r="J44" s="12">
        <f t="shared" si="1"/>
        <v>0</v>
      </c>
      <c r="K44" s="13">
        <v>0</v>
      </c>
      <c r="L44" s="13">
        <v>0</v>
      </c>
      <c r="M44" s="13">
        <f t="shared" si="7"/>
        <v>0</v>
      </c>
      <c r="N44" s="13">
        <v>0</v>
      </c>
    </row>
    <row r="45" spans="1:14">
      <c r="A45" s="3"/>
      <c r="B45" s="15" t="s">
        <v>1</v>
      </c>
      <c r="C45" s="15"/>
      <c r="D45" s="22" t="s">
        <v>22</v>
      </c>
      <c r="E45" s="80">
        <v>6</v>
      </c>
      <c r="F45" s="12">
        <v>0</v>
      </c>
      <c r="G45" s="12">
        <v>0</v>
      </c>
      <c r="H45" s="12">
        <f t="shared" si="4"/>
        <v>0</v>
      </c>
      <c r="I45" s="12">
        <v>0</v>
      </c>
      <c r="J45" s="12">
        <f t="shared" si="1"/>
        <v>0</v>
      </c>
      <c r="K45" s="13">
        <v>0</v>
      </c>
      <c r="L45" s="13">
        <v>0</v>
      </c>
      <c r="M45" s="13">
        <f t="shared" si="7"/>
        <v>0</v>
      </c>
      <c r="N45" s="13">
        <v>0</v>
      </c>
    </row>
    <row r="46" spans="1:14">
      <c r="A46" s="3"/>
      <c r="B46" s="15" t="s">
        <v>12</v>
      </c>
      <c r="C46" s="9"/>
      <c r="D46" s="22" t="s">
        <v>2</v>
      </c>
      <c r="E46" s="80">
        <v>5</v>
      </c>
      <c r="F46" s="12">
        <v>0</v>
      </c>
      <c r="G46" s="12">
        <v>0</v>
      </c>
      <c r="H46" s="12">
        <f t="shared" si="4"/>
        <v>0</v>
      </c>
      <c r="I46" s="12">
        <v>0</v>
      </c>
      <c r="J46" s="12">
        <f t="shared" si="1"/>
        <v>0</v>
      </c>
      <c r="K46" s="13">
        <v>0</v>
      </c>
      <c r="L46" s="13">
        <v>0</v>
      </c>
      <c r="M46" s="13">
        <f t="shared" si="7"/>
        <v>0</v>
      </c>
      <c r="N46" s="13">
        <v>0</v>
      </c>
    </row>
    <row r="47" spans="1:14">
      <c r="A47" s="3"/>
      <c r="B47" s="15"/>
      <c r="C47" s="15"/>
      <c r="D47" s="22" t="s">
        <v>7</v>
      </c>
      <c r="E47" s="80">
        <v>4</v>
      </c>
      <c r="F47" s="12">
        <v>0</v>
      </c>
      <c r="G47" s="12">
        <v>0</v>
      </c>
      <c r="H47" s="12">
        <f t="shared" si="4"/>
        <v>0</v>
      </c>
      <c r="I47" s="12">
        <v>0</v>
      </c>
      <c r="J47" s="12">
        <f t="shared" si="1"/>
        <v>0</v>
      </c>
      <c r="K47" s="13">
        <v>0</v>
      </c>
      <c r="L47" s="13">
        <v>0</v>
      </c>
      <c r="M47" s="13">
        <f t="shared" si="7"/>
        <v>0</v>
      </c>
      <c r="N47" s="13">
        <v>0</v>
      </c>
    </row>
    <row r="48" spans="1:14">
      <c r="A48" s="3"/>
      <c r="B48" s="15"/>
      <c r="C48" s="15" t="s">
        <v>1</v>
      </c>
      <c r="D48" s="22" t="s">
        <v>1</v>
      </c>
      <c r="E48" s="80">
        <v>3</v>
      </c>
      <c r="F48" s="12">
        <v>0</v>
      </c>
      <c r="G48" s="12">
        <v>0</v>
      </c>
      <c r="H48" s="12">
        <f t="shared" si="4"/>
        <v>0</v>
      </c>
      <c r="I48" s="12">
        <v>0</v>
      </c>
      <c r="J48" s="12">
        <f t="shared" si="1"/>
        <v>0</v>
      </c>
      <c r="K48" s="13">
        <v>0</v>
      </c>
      <c r="L48" s="13">
        <v>0</v>
      </c>
      <c r="M48" s="13">
        <f t="shared" si="7"/>
        <v>0</v>
      </c>
      <c r="N48" s="13">
        <v>0</v>
      </c>
    </row>
    <row r="49" spans="1:14">
      <c r="A49" s="3"/>
      <c r="B49" s="15"/>
      <c r="C49" s="15"/>
      <c r="D49" s="22" t="s">
        <v>3</v>
      </c>
      <c r="E49" s="80">
        <v>2</v>
      </c>
      <c r="F49" s="12">
        <v>0</v>
      </c>
      <c r="G49" s="12">
        <v>0</v>
      </c>
      <c r="H49" s="12">
        <f t="shared" si="4"/>
        <v>0</v>
      </c>
      <c r="I49" s="12">
        <v>0</v>
      </c>
      <c r="J49" s="12">
        <f t="shared" si="1"/>
        <v>0</v>
      </c>
      <c r="K49" s="13">
        <v>0</v>
      </c>
      <c r="L49" s="13">
        <v>0</v>
      </c>
      <c r="M49" s="13">
        <f t="shared" si="7"/>
        <v>0</v>
      </c>
      <c r="N49" s="13">
        <v>0</v>
      </c>
    </row>
    <row r="50" spans="1:14">
      <c r="A50" s="3"/>
      <c r="B50" s="19"/>
      <c r="C50" s="22"/>
      <c r="D50" s="19"/>
      <c r="E50" s="9">
        <v>1</v>
      </c>
      <c r="F50" s="24">
        <v>0</v>
      </c>
      <c r="G50" s="24">
        <v>0</v>
      </c>
      <c r="H50" s="24">
        <f t="shared" si="4"/>
        <v>0</v>
      </c>
      <c r="I50" s="24">
        <v>0</v>
      </c>
      <c r="J50" s="24">
        <f t="shared" si="1"/>
        <v>0</v>
      </c>
      <c r="K50" s="25">
        <v>0</v>
      </c>
      <c r="L50" s="25">
        <v>0</v>
      </c>
      <c r="M50" s="25">
        <f t="shared" si="7"/>
        <v>0</v>
      </c>
      <c r="N50" s="25">
        <v>0</v>
      </c>
    </row>
    <row r="51" spans="1:14" ht="12.75" customHeight="1">
      <c r="B51" s="361" t="s">
        <v>20</v>
      </c>
      <c r="C51" s="362"/>
      <c r="D51" s="362"/>
      <c r="E51" s="363"/>
      <c r="F51" s="12">
        <f t="shared" ref="F51:N51" si="8">SUM(F38:F50)</f>
        <v>0</v>
      </c>
      <c r="G51" s="12">
        <f t="shared" si="8"/>
        <v>0</v>
      </c>
      <c r="H51" s="12">
        <f t="shared" si="8"/>
        <v>0</v>
      </c>
      <c r="I51" s="12">
        <f t="shared" si="8"/>
        <v>0</v>
      </c>
      <c r="J51" s="12">
        <f t="shared" si="8"/>
        <v>0</v>
      </c>
      <c r="K51" s="12">
        <f t="shared" si="8"/>
        <v>0</v>
      </c>
      <c r="L51" s="12">
        <f t="shared" si="8"/>
        <v>0</v>
      </c>
      <c r="M51" s="12">
        <f t="shared" si="8"/>
        <v>0</v>
      </c>
      <c r="N51" s="12">
        <f t="shared" si="8"/>
        <v>0</v>
      </c>
    </row>
    <row r="52" spans="1:14">
      <c r="B52" s="361" t="s">
        <v>37</v>
      </c>
      <c r="C52" s="362"/>
      <c r="D52" s="362"/>
      <c r="E52" s="363"/>
      <c r="F52" s="12">
        <v>0</v>
      </c>
      <c r="G52" s="12">
        <v>0</v>
      </c>
      <c r="H52" s="12">
        <v>0</v>
      </c>
      <c r="I52" s="12">
        <v>0</v>
      </c>
      <c r="J52" s="12">
        <v>0</v>
      </c>
      <c r="K52" s="12">
        <v>11</v>
      </c>
      <c r="L52" s="12">
        <v>10</v>
      </c>
      <c r="M52" s="12">
        <v>0</v>
      </c>
      <c r="N52" s="12">
        <v>12</v>
      </c>
    </row>
    <row r="53" spans="1:14" ht="12.75" customHeight="1">
      <c r="B53" s="344" t="s">
        <v>40</v>
      </c>
      <c r="C53" s="345"/>
      <c r="D53" s="345"/>
      <c r="E53" s="346"/>
      <c r="F53" s="26">
        <f t="shared" ref="F53:J53" si="9">+F23+F37+F51+F52</f>
        <v>3426</v>
      </c>
      <c r="G53" s="26">
        <f t="shared" si="9"/>
        <v>563</v>
      </c>
      <c r="H53" s="26">
        <f t="shared" si="9"/>
        <v>3989</v>
      </c>
      <c r="I53" s="26">
        <f t="shared" si="9"/>
        <v>105</v>
      </c>
      <c r="J53" s="26">
        <f t="shared" si="9"/>
        <v>4094</v>
      </c>
      <c r="K53" s="26">
        <f>+K23+K37+K51+K52</f>
        <v>1569</v>
      </c>
      <c r="L53" s="26">
        <f t="shared" ref="L53:N53" si="10">+L23+L37+L51+L52</f>
        <v>401</v>
      </c>
      <c r="M53" s="26">
        <f t="shared" si="10"/>
        <v>1949</v>
      </c>
      <c r="N53" s="26">
        <f t="shared" si="10"/>
        <v>502</v>
      </c>
    </row>
    <row r="54" spans="1:14"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</row>
    <row r="55" spans="1:14" ht="12.75" customHeight="1">
      <c r="B55" s="6" t="s">
        <v>38</v>
      </c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</row>
  </sheetData>
  <mergeCells count="16">
    <mergeCell ref="B53:E53"/>
    <mergeCell ref="B5:N5"/>
    <mergeCell ref="B7:E9"/>
    <mergeCell ref="F7:J7"/>
    <mergeCell ref="K7:N7"/>
    <mergeCell ref="F8:H8"/>
    <mergeCell ref="I8:I9"/>
    <mergeCell ref="J8:J9"/>
    <mergeCell ref="K8:K9"/>
    <mergeCell ref="L8:L9"/>
    <mergeCell ref="M8:M9"/>
    <mergeCell ref="N8:N9"/>
    <mergeCell ref="B23:E23"/>
    <mergeCell ref="B37:E37"/>
    <mergeCell ref="B51:E51"/>
    <mergeCell ref="B52:E52"/>
  </mergeCells>
  <pageMargins left="0.511811024" right="0.511811024" top="0.78740157499999996" bottom="0.78740157499999996" header="0.31496062000000002" footer="0.31496062000000002"/>
  <ignoredErrors>
    <ignoredError sqref="H23:N52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workbookViewId="0"/>
  </sheetViews>
  <sheetFormatPr defaultRowHeight="12.75"/>
  <cols>
    <col min="1" max="1" width="1.7109375" customWidth="1"/>
    <col min="2" max="2" width="4.42578125" customWidth="1"/>
    <col min="3" max="4" width="4.140625" customWidth="1"/>
    <col min="5" max="5" width="6.28515625" customWidth="1"/>
    <col min="6" max="10" width="10.7109375" customWidth="1"/>
    <col min="11" max="11" width="11.42578125" bestFit="1" customWidth="1"/>
    <col min="12" max="13" width="10.7109375" customWidth="1"/>
    <col min="14" max="14" width="11.42578125" customWidth="1"/>
  </cols>
  <sheetData>
    <row r="1" spans="1:14">
      <c r="B1" s="5" t="s">
        <v>32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spans="1:14" ht="12.75" customHeight="1">
      <c r="B2" s="5" t="s">
        <v>34</v>
      </c>
      <c r="C2" s="6"/>
      <c r="D2" s="365" t="s">
        <v>62</v>
      </c>
      <c r="E2" s="365"/>
      <c r="F2" s="365"/>
      <c r="G2" s="365"/>
      <c r="H2" s="365"/>
      <c r="I2" s="365"/>
      <c r="J2" s="365"/>
      <c r="K2" s="6"/>
      <c r="L2" s="6"/>
      <c r="M2" s="6"/>
      <c r="N2" s="6"/>
    </row>
    <row r="3" spans="1:14">
      <c r="B3" s="5" t="s">
        <v>33</v>
      </c>
      <c r="C3" s="6"/>
      <c r="D3" s="365"/>
      <c r="E3" s="365"/>
      <c r="F3" s="365"/>
      <c r="G3" s="365"/>
      <c r="H3" s="365"/>
      <c r="I3" s="365"/>
      <c r="J3" s="365"/>
      <c r="K3" s="6"/>
      <c r="L3" s="6"/>
      <c r="M3" s="6"/>
      <c r="N3" s="6"/>
    </row>
    <row r="4" spans="1:14">
      <c r="B4" s="366" t="s">
        <v>36</v>
      </c>
      <c r="C4" s="366"/>
      <c r="D4" s="366"/>
      <c r="E4" s="366"/>
      <c r="F4" s="93">
        <v>42490</v>
      </c>
      <c r="G4" s="6"/>
      <c r="H4" s="6"/>
      <c r="I4" s="6"/>
      <c r="J4" s="6"/>
      <c r="K4" s="6"/>
      <c r="L4" s="6"/>
      <c r="M4" s="6"/>
      <c r="N4" s="6"/>
    </row>
    <row r="5" spans="1:14">
      <c r="B5" s="337" t="s">
        <v>24</v>
      </c>
      <c r="C5" s="337"/>
      <c r="D5" s="337"/>
      <c r="E5" s="337"/>
      <c r="F5" s="337"/>
      <c r="G5" s="337"/>
      <c r="H5" s="337"/>
      <c r="I5" s="337"/>
      <c r="J5" s="337"/>
      <c r="K5" s="337"/>
      <c r="L5" s="337"/>
      <c r="M5" s="337"/>
      <c r="N5" s="337"/>
    </row>
    <row r="6" spans="1:14">
      <c r="B6" s="8" t="s">
        <v>39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12.75" customHeight="1">
      <c r="B7" s="326" t="s">
        <v>41</v>
      </c>
      <c r="C7" s="326"/>
      <c r="D7" s="326"/>
      <c r="E7" s="326"/>
      <c r="F7" s="326" t="s">
        <v>35</v>
      </c>
      <c r="G7" s="326"/>
      <c r="H7" s="326"/>
      <c r="I7" s="326"/>
      <c r="J7" s="326"/>
      <c r="K7" s="326" t="s">
        <v>28</v>
      </c>
      <c r="L7" s="326"/>
      <c r="M7" s="326"/>
      <c r="N7" s="326"/>
    </row>
    <row r="8" spans="1:14" ht="12.75" customHeight="1">
      <c r="B8" s="326"/>
      <c r="C8" s="326"/>
      <c r="D8" s="326"/>
      <c r="E8" s="326"/>
      <c r="F8" s="326" t="s">
        <v>13</v>
      </c>
      <c r="G8" s="326"/>
      <c r="H8" s="326"/>
      <c r="I8" s="326" t="s">
        <v>14</v>
      </c>
      <c r="J8" s="326" t="s">
        <v>15</v>
      </c>
      <c r="K8" s="326" t="s">
        <v>30</v>
      </c>
      <c r="L8" s="326" t="s">
        <v>31</v>
      </c>
      <c r="M8" s="326" t="s">
        <v>15</v>
      </c>
      <c r="N8" s="326" t="s">
        <v>29</v>
      </c>
    </row>
    <row r="9" spans="1:14" ht="24">
      <c r="B9" s="326"/>
      <c r="C9" s="326"/>
      <c r="D9" s="326"/>
      <c r="E9" s="326"/>
      <c r="F9" s="79" t="s">
        <v>16</v>
      </c>
      <c r="G9" s="79" t="s">
        <v>17</v>
      </c>
      <c r="H9" s="79" t="s">
        <v>23</v>
      </c>
      <c r="I9" s="326"/>
      <c r="J9" s="326"/>
      <c r="K9" s="326"/>
      <c r="L9" s="326"/>
      <c r="M9" s="326"/>
      <c r="N9" s="326"/>
    </row>
    <row r="10" spans="1:14">
      <c r="A10" s="57"/>
      <c r="B10" s="9"/>
      <c r="C10" s="10"/>
      <c r="D10" s="11"/>
      <c r="E10" s="80">
        <v>13</v>
      </c>
      <c r="F10" s="12">
        <v>684</v>
      </c>
      <c r="G10" s="12"/>
      <c r="H10" s="94">
        <f>F10+G10</f>
        <v>684</v>
      </c>
      <c r="I10" s="12"/>
      <c r="J10" s="94">
        <f>H10+I10</f>
        <v>684</v>
      </c>
      <c r="K10" s="13">
        <v>845</v>
      </c>
      <c r="L10" s="13">
        <v>158</v>
      </c>
      <c r="M10" s="95">
        <f>K10+L10</f>
        <v>1003</v>
      </c>
      <c r="N10" s="13">
        <v>189</v>
      </c>
    </row>
    <row r="11" spans="1:14" ht="12.75" customHeight="1">
      <c r="A11" s="57"/>
      <c r="B11" s="92" t="s">
        <v>1</v>
      </c>
      <c r="C11" s="88" t="s">
        <v>0</v>
      </c>
      <c r="D11" s="11"/>
      <c r="E11" s="80">
        <v>12</v>
      </c>
      <c r="F11" s="12">
        <v>33</v>
      </c>
      <c r="G11" s="12"/>
      <c r="H11" s="94">
        <f t="shared" ref="H11:H22" si="0">F11+G11</f>
        <v>33</v>
      </c>
      <c r="I11" s="12"/>
      <c r="J11" s="94">
        <f t="shared" ref="J11:J50" si="1">H11+I11</f>
        <v>33</v>
      </c>
      <c r="K11" s="13">
        <v>10</v>
      </c>
      <c r="L11" s="13"/>
      <c r="M11" s="95">
        <f t="shared" ref="M11:M22" si="2">K11+L11</f>
        <v>10</v>
      </c>
      <c r="N11" s="13"/>
    </row>
    <row r="12" spans="1:14" ht="12.75" customHeight="1">
      <c r="A12" s="57"/>
      <c r="B12" s="92" t="s">
        <v>2</v>
      </c>
      <c r="C12" s="89"/>
      <c r="D12" s="18" t="s">
        <v>6</v>
      </c>
      <c r="E12" s="80">
        <v>11</v>
      </c>
      <c r="F12" s="12">
        <v>136</v>
      </c>
      <c r="G12" s="12"/>
      <c r="H12" s="94">
        <f t="shared" si="0"/>
        <v>136</v>
      </c>
      <c r="I12" s="12"/>
      <c r="J12" s="94">
        <f t="shared" si="1"/>
        <v>136</v>
      </c>
      <c r="K12" s="13">
        <v>1</v>
      </c>
      <c r="L12" s="13"/>
      <c r="M12" s="95">
        <f t="shared" si="2"/>
        <v>1</v>
      </c>
      <c r="N12" s="13"/>
    </row>
    <row r="13" spans="1:14">
      <c r="A13" s="57"/>
      <c r="B13" s="92" t="s">
        <v>1</v>
      </c>
      <c r="C13" s="88"/>
      <c r="D13" s="18" t="s">
        <v>10</v>
      </c>
      <c r="E13" s="80">
        <v>10</v>
      </c>
      <c r="F13" s="12">
        <v>215</v>
      </c>
      <c r="G13" s="12"/>
      <c r="H13" s="94">
        <f t="shared" si="0"/>
        <v>215</v>
      </c>
      <c r="I13" s="12"/>
      <c r="J13" s="94">
        <f t="shared" si="1"/>
        <v>215</v>
      </c>
      <c r="K13" s="13">
        <v>5</v>
      </c>
      <c r="L13" s="13"/>
      <c r="M13" s="95">
        <f t="shared" si="2"/>
        <v>5</v>
      </c>
      <c r="N13" s="13"/>
    </row>
    <row r="14" spans="1:14" ht="12.75" customHeight="1">
      <c r="A14" s="57"/>
      <c r="B14" s="92" t="s">
        <v>3</v>
      </c>
      <c r="C14" s="88"/>
      <c r="D14" s="18" t="s">
        <v>25</v>
      </c>
      <c r="E14" s="80">
        <v>9</v>
      </c>
      <c r="F14" s="12">
        <v>46</v>
      </c>
      <c r="G14" s="12"/>
      <c r="H14" s="94">
        <f t="shared" si="0"/>
        <v>46</v>
      </c>
      <c r="I14" s="12"/>
      <c r="J14" s="94">
        <f t="shared" si="1"/>
        <v>46</v>
      </c>
      <c r="K14" s="13">
        <v>2</v>
      </c>
      <c r="L14" s="13"/>
      <c r="M14" s="95">
        <f t="shared" si="2"/>
        <v>2</v>
      </c>
      <c r="N14" s="13"/>
    </row>
    <row r="15" spans="1:14">
      <c r="A15" s="57"/>
      <c r="B15" s="92" t="s">
        <v>4</v>
      </c>
      <c r="C15" s="88" t="s">
        <v>5</v>
      </c>
      <c r="D15" s="18" t="s">
        <v>22</v>
      </c>
      <c r="E15" s="80">
        <v>8</v>
      </c>
      <c r="F15" s="12">
        <v>17</v>
      </c>
      <c r="G15" s="12"/>
      <c r="H15" s="94">
        <f t="shared" si="0"/>
        <v>17</v>
      </c>
      <c r="I15" s="12"/>
      <c r="J15" s="94">
        <f t="shared" si="1"/>
        <v>17</v>
      </c>
      <c r="K15" s="13">
        <v>3</v>
      </c>
      <c r="L15" s="13"/>
      <c r="M15" s="95">
        <f t="shared" si="2"/>
        <v>3</v>
      </c>
      <c r="N15" s="13"/>
    </row>
    <row r="16" spans="1:14">
      <c r="A16" s="57"/>
      <c r="B16" s="92" t="s">
        <v>6</v>
      </c>
      <c r="C16" s="88"/>
      <c r="D16" s="18" t="s">
        <v>12</v>
      </c>
      <c r="E16" s="80">
        <v>7</v>
      </c>
      <c r="F16" s="12">
        <v>202</v>
      </c>
      <c r="G16" s="12"/>
      <c r="H16" s="94">
        <f t="shared" si="0"/>
        <v>202</v>
      </c>
      <c r="I16" s="12"/>
      <c r="J16" s="94">
        <f t="shared" si="1"/>
        <v>202</v>
      </c>
      <c r="K16" s="13">
        <v>5</v>
      </c>
      <c r="L16" s="13"/>
      <c r="M16" s="95">
        <f t="shared" si="2"/>
        <v>5</v>
      </c>
      <c r="N16" s="13"/>
    </row>
    <row r="17" spans="1:14">
      <c r="A17" s="57"/>
      <c r="B17" s="92" t="s">
        <v>7</v>
      </c>
      <c r="C17" s="89"/>
      <c r="D17" s="18" t="s">
        <v>4</v>
      </c>
      <c r="E17" s="80">
        <v>6</v>
      </c>
      <c r="F17" s="12">
        <v>119</v>
      </c>
      <c r="G17" s="12"/>
      <c r="H17" s="94">
        <f t="shared" si="0"/>
        <v>119</v>
      </c>
      <c r="I17" s="12"/>
      <c r="J17" s="94">
        <f t="shared" si="1"/>
        <v>119</v>
      </c>
      <c r="K17" s="13">
        <v>1</v>
      </c>
      <c r="L17" s="13"/>
      <c r="M17" s="95">
        <f t="shared" si="2"/>
        <v>1</v>
      </c>
      <c r="N17" s="13"/>
    </row>
    <row r="18" spans="1:14">
      <c r="A18" s="57"/>
      <c r="B18" s="92" t="s">
        <v>1</v>
      </c>
      <c r="C18" s="88"/>
      <c r="D18" s="18" t="s">
        <v>9</v>
      </c>
      <c r="E18" s="80">
        <v>5</v>
      </c>
      <c r="F18" s="12">
        <v>437</v>
      </c>
      <c r="G18" s="12"/>
      <c r="H18" s="94">
        <f t="shared" si="0"/>
        <v>437</v>
      </c>
      <c r="I18" s="12"/>
      <c r="J18" s="94">
        <f t="shared" si="1"/>
        <v>437</v>
      </c>
      <c r="K18" s="13">
        <v>1</v>
      </c>
      <c r="L18" s="13">
        <v>1</v>
      </c>
      <c r="M18" s="95">
        <f t="shared" si="2"/>
        <v>2</v>
      </c>
      <c r="N18" s="13">
        <v>1</v>
      </c>
    </row>
    <row r="19" spans="1:14">
      <c r="A19" s="57"/>
      <c r="B19" s="92"/>
      <c r="C19" s="88"/>
      <c r="D19" s="18" t="s">
        <v>12</v>
      </c>
      <c r="E19" s="80">
        <v>4</v>
      </c>
      <c r="F19" s="12">
        <v>457</v>
      </c>
      <c r="G19" s="12"/>
      <c r="H19" s="94">
        <f t="shared" si="0"/>
        <v>457</v>
      </c>
      <c r="I19" s="12"/>
      <c r="J19" s="94">
        <f t="shared" si="1"/>
        <v>457</v>
      </c>
      <c r="K19" s="13">
        <v>1</v>
      </c>
      <c r="L19" s="13">
        <v>3</v>
      </c>
      <c r="M19" s="95">
        <f t="shared" si="2"/>
        <v>4</v>
      </c>
      <c r="N19" s="13">
        <v>3</v>
      </c>
    </row>
    <row r="20" spans="1:14">
      <c r="A20" s="57"/>
      <c r="B20" s="92"/>
      <c r="C20" s="88" t="s">
        <v>1</v>
      </c>
      <c r="D20" s="11"/>
      <c r="E20" s="80">
        <v>3</v>
      </c>
      <c r="F20" s="12"/>
      <c r="G20" s="96">
        <v>3</v>
      </c>
      <c r="H20" s="94">
        <f t="shared" si="0"/>
        <v>3</v>
      </c>
      <c r="I20" s="12"/>
      <c r="J20" s="94">
        <f t="shared" si="1"/>
        <v>3</v>
      </c>
      <c r="K20" s="13">
        <v>1</v>
      </c>
      <c r="L20" s="13">
        <v>1</v>
      </c>
      <c r="M20" s="95">
        <f t="shared" si="2"/>
        <v>2</v>
      </c>
      <c r="N20" s="13">
        <v>2</v>
      </c>
    </row>
    <row r="21" spans="1:14">
      <c r="A21" s="57"/>
      <c r="B21" s="92"/>
      <c r="C21" s="88"/>
      <c r="D21" s="11"/>
      <c r="E21" s="80">
        <v>2</v>
      </c>
      <c r="F21" s="12"/>
      <c r="G21" s="96">
        <v>203</v>
      </c>
      <c r="H21" s="94">
        <f t="shared" si="0"/>
        <v>203</v>
      </c>
      <c r="I21" s="12"/>
      <c r="J21" s="94">
        <f t="shared" si="1"/>
        <v>203</v>
      </c>
      <c r="K21" s="13"/>
      <c r="L21" s="13">
        <v>1</v>
      </c>
      <c r="M21" s="95">
        <f t="shared" si="2"/>
        <v>1</v>
      </c>
      <c r="N21" s="13">
        <v>1</v>
      </c>
    </row>
    <row r="22" spans="1:14">
      <c r="A22" s="57"/>
      <c r="B22" s="90"/>
      <c r="C22" s="89"/>
      <c r="D22" s="11"/>
      <c r="E22" s="9">
        <v>1</v>
      </c>
      <c r="F22" s="12"/>
      <c r="G22" s="96">
        <v>82</v>
      </c>
      <c r="H22" s="94">
        <f t="shared" si="0"/>
        <v>82</v>
      </c>
      <c r="I22" s="12">
        <v>55</v>
      </c>
      <c r="J22" s="94">
        <f t="shared" si="1"/>
        <v>137</v>
      </c>
      <c r="K22" s="13">
        <v>1</v>
      </c>
      <c r="L22" s="13">
        <v>1</v>
      </c>
      <c r="M22" s="95">
        <f t="shared" si="2"/>
        <v>2</v>
      </c>
      <c r="N22" s="13">
        <v>1</v>
      </c>
    </row>
    <row r="23" spans="1:14" ht="12.75" customHeight="1">
      <c r="A23" s="57"/>
      <c r="B23" s="361" t="s">
        <v>18</v>
      </c>
      <c r="C23" s="362"/>
      <c r="D23" s="362"/>
      <c r="E23" s="363"/>
      <c r="F23" s="94">
        <f t="shared" ref="F23:N23" si="3">SUM(F10:F22)</f>
        <v>2346</v>
      </c>
      <c r="G23" s="94">
        <f t="shared" si="3"/>
        <v>288</v>
      </c>
      <c r="H23" s="97">
        <f t="shared" si="3"/>
        <v>2634</v>
      </c>
      <c r="I23" s="94">
        <f t="shared" si="3"/>
        <v>55</v>
      </c>
      <c r="J23" s="97">
        <f t="shared" si="3"/>
        <v>2689</v>
      </c>
      <c r="K23" s="98">
        <f t="shared" si="3"/>
        <v>876</v>
      </c>
      <c r="L23" s="98">
        <f t="shared" si="3"/>
        <v>165</v>
      </c>
      <c r="M23" s="94">
        <f t="shared" si="3"/>
        <v>1041</v>
      </c>
      <c r="N23" s="94">
        <f t="shared" si="3"/>
        <v>197</v>
      </c>
    </row>
    <row r="24" spans="1:14">
      <c r="A24" s="57"/>
      <c r="B24" s="92"/>
      <c r="C24" s="92"/>
      <c r="D24" s="22"/>
      <c r="E24" s="90">
        <v>13</v>
      </c>
      <c r="F24" s="12">
        <v>1135</v>
      </c>
      <c r="G24" s="12"/>
      <c r="H24" s="94">
        <f>F24+G24</f>
        <v>1135</v>
      </c>
      <c r="I24" s="12"/>
      <c r="J24" s="94">
        <f t="shared" si="1"/>
        <v>1135</v>
      </c>
      <c r="K24" s="13">
        <v>635</v>
      </c>
      <c r="L24" s="13">
        <v>112</v>
      </c>
      <c r="M24" s="99">
        <f>K24+L24</f>
        <v>747</v>
      </c>
      <c r="N24" s="13">
        <v>137</v>
      </c>
    </row>
    <row r="25" spans="1:14">
      <c r="A25" s="57"/>
      <c r="B25" s="92"/>
      <c r="C25" s="92" t="s">
        <v>0</v>
      </c>
      <c r="D25" s="22"/>
      <c r="E25" s="80">
        <v>12</v>
      </c>
      <c r="F25" s="12">
        <v>30</v>
      </c>
      <c r="G25" s="12"/>
      <c r="H25" s="94">
        <f t="shared" ref="H25:H50" si="4">F25+G25</f>
        <v>30</v>
      </c>
      <c r="I25" s="12"/>
      <c r="J25" s="94">
        <f t="shared" si="1"/>
        <v>30</v>
      </c>
      <c r="K25" s="13">
        <v>4</v>
      </c>
      <c r="L25" s="13">
        <v>4</v>
      </c>
      <c r="M25" s="99">
        <f t="shared" ref="M25:M36" si="5">K25+L25</f>
        <v>8</v>
      </c>
      <c r="N25" s="13">
        <v>4</v>
      </c>
    </row>
    <row r="26" spans="1:14">
      <c r="A26" s="57"/>
      <c r="B26" s="92" t="s">
        <v>7</v>
      </c>
      <c r="C26" s="90"/>
      <c r="D26" s="22"/>
      <c r="E26" s="80">
        <v>11</v>
      </c>
      <c r="F26" s="12">
        <v>247</v>
      </c>
      <c r="G26" s="12"/>
      <c r="H26" s="94">
        <f t="shared" si="4"/>
        <v>247</v>
      </c>
      <c r="I26" s="12"/>
      <c r="J26" s="94">
        <f t="shared" si="1"/>
        <v>247</v>
      </c>
      <c r="K26" s="13">
        <v>1</v>
      </c>
      <c r="L26" s="13"/>
      <c r="M26" s="99">
        <f t="shared" si="5"/>
        <v>1</v>
      </c>
      <c r="N26" s="13"/>
    </row>
    <row r="27" spans="1:14">
      <c r="A27" s="57"/>
      <c r="B27" s="92" t="s">
        <v>8</v>
      </c>
      <c r="C27" s="92"/>
      <c r="D27" s="22" t="s">
        <v>26</v>
      </c>
      <c r="E27" s="80">
        <v>10</v>
      </c>
      <c r="F27" s="12">
        <v>260</v>
      </c>
      <c r="G27" s="12"/>
      <c r="H27" s="94">
        <f t="shared" si="4"/>
        <v>260</v>
      </c>
      <c r="I27" s="12"/>
      <c r="J27" s="94">
        <f t="shared" si="1"/>
        <v>260</v>
      </c>
      <c r="K27" s="13">
        <v>7</v>
      </c>
      <c r="L27" s="13">
        <v>1</v>
      </c>
      <c r="M27" s="99">
        <f t="shared" si="5"/>
        <v>8</v>
      </c>
      <c r="N27" s="13">
        <v>1</v>
      </c>
    </row>
    <row r="28" spans="1:14">
      <c r="A28" s="57"/>
      <c r="B28" s="92" t="s">
        <v>0</v>
      </c>
      <c r="C28" s="92"/>
      <c r="D28" s="22" t="s">
        <v>8</v>
      </c>
      <c r="E28" s="80">
        <v>9</v>
      </c>
      <c r="F28" s="12">
        <v>102</v>
      </c>
      <c r="G28" s="12"/>
      <c r="H28" s="94">
        <f t="shared" si="4"/>
        <v>102</v>
      </c>
      <c r="I28" s="12"/>
      <c r="J28" s="94">
        <f t="shared" si="1"/>
        <v>102</v>
      </c>
      <c r="K28" s="13">
        <v>3</v>
      </c>
      <c r="L28" s="13">
        <v>3</v>
      </c>
      <c r="M28" s="99">
        <f t="shared" si="5"/>
        <v>6</v>
      </c>
      <c r="N28" s="13">
        <v>4</v>
      </c>
    </row>
    <row r="29" spans="1:14">
      <c r="A29" s="57"/>
      <c r="B29" s="92" t="s">
        <v>2</v>
      </c>
      <c r="C29" s="92" t="s">
        <v>5</v>
      </c>
      <c r="D29" s="22" t="s">
        <v>27</v>
      </c>
      <c r="E29" s="80">
        <v>8</v>
      </c>
      <c r="F29" s="12">
        <v>19</v>
      </c>
      <c r="G29" s="12"/>
      <c r="H29" s="94">
        <f t="shared" si="4"/>
        <v>19</v>
      </c>
      <c r="I29" s="12"/>
      <c r="J29" s="94">
        <f t="shared" si="1"/>
        <v>19</v>
      </c>
      <c r="K29" s="13">
        <v>4</v>
      </c>
      <c r="L29" s="13">
        <v>1</v>
      </c>
      <c r="M29" s="99">
        <f t="shared" si="5"/>
        <v>5</v>
      </c>
      <c r="N29" s="13">
        <v>1</v>
      </c>
    </row>
    <row r="30" spans="1:14">
      <c r="A30" s="57"/>
      <c r="B30" s="92" t="s">
        <v>4</v>
      </c>
      <c r="C30" s="92"/>
      <c r="D30" s="22" t="s">
        <v>4</v>
      </c>
      <c r="E30" s="80">
        <v>7</v>
      </c>
      <c r="F30" s="12">
        <v>113</v>
      </c>
      <c r="G30" s="12"/>
      <c r="H30" s="94">
        <f t="shared" si="4"/>
        <v>113</v>
      </c>
      <c r="I30" s="12"/>
      <c r="J30" s="94">
        <f t="shared" si="1"/>
        <v>113</v>
      </c>
      <c r="K30" s="13">
        <v>3</v>
      </c>
      <c r="L30" s="13">
        <v>2</v>
      </c>
      <c r="M30" s="99">
        <f t="shared" si="5"/>
        <v>5</v>
      </c>
      <c r="N30" s="13">
        <v>2</v>
      </c>
    </row>
    <row r="31" spans="1:14">
      <c r="A31" s="57"/>
      <c r="B31" s="92" t="s">
        <v>0</v>
      </c>
      <c r="C31" s="92"/>
      <c r="D31" s="22" t="s">
        <v>9</v>
      </c>
      <c r="E31" s="80">
        <v>6</v>
      </c>
      <c r="F31" s="12">
        <v>79</v>
      </c>
      <c r="G31" s="12"/>
      <c r="H31" s="94">
        <f t="shared" si="4"/>
        <v>79</v>
      </c>
      <c r="I31" s="12"/>
      <c r="J31" s="94">
        <f t="shared" si="1"/>
        <v>79</v>
      </c>
      <c r="K31" s="13">
        <v>2</v>
      </c>
      <c r="L31" s="13">
        <v>1</v>
      </c>
      <c r="M31" s="99">
        <f t="shared" si="5"/>
        <v>3</v>
      </c>
      <c r="N31" s="13">
        <v>1</v>
      </c>
    </row>
    <row r="32" spans="1:14">
      <c r="A32" s="57"/>
      <c r="B32" s="92" t="s">
        <v>9</v>
      </c>
      <c r="C32" s="9"/>
      <c r="D32" s="22"/>
      <c r="E32" s="80">
        <v>5</v>
      </c>
      <c r="F32" s="12">
        <v>219</v>
      </c>
      <c r="G32" s="12"/>
      <c r="H32" s="94">
        <f t="shared" si="4"/>
        <v>219</v>
      </c>
      <c r="I32" s="12"/>
      <c r="J32" s="94">
        <f t="shared" si="1"/>
        <v>219</v>
      </c>
      <c r="K32" s="13">
        <v>5</v>
      </c>
      <c r="L32" s="13">
        <v>3</v>
      </c>
      <c r="M32" s="99">
        <f t="shared" si="5"/>
        <v>8</v>
      </c>
      <c r="N32" s="13">
        <v>3</v>
      </c>
    </row>
    <row r="33" spans="1:14">
      <c r="A33" s="57"/>
      <c r="B33" s="92"/>
      <c r="C33" s="92"/>
      <c r="D33" s="22"/>
      <c r="E33" s="80">
        <v>4</v>
      </c>
      <c r="F33" s="12">
        <v>455</v>
      </c>
      <c r="G33" s="12"/>
      <c r="H33" s="94">
        <f t="shared" si="4"/>
        <v>455</v>
      </c>
      <c r="I33" s="12"/>
      <c r="J33" s="94">
        <f t="shared" si="1"/>
        <v>455</v>
      </c>
      <c r="K33" s="13">
        <v>1</v>
      </c>
      <c r="L33" s="13"/>
      <c r="M33" s="99">
        <f t="shared" si="5"/>
        <v>1</v>
      </c>
      <c r="N33" s="13"/>
    </row>
    <row r="34" spans="1:14">
      <c r="A34" s="57"/>
      <c r="B34" s="92"/>
      <c r="C34" s="92" t="s">
        <v>1</v>
      </c>
      <c r="D34" s="22"/>
      <c r="E34" s="80">
        <v>3</v>
      </c>
      <c r="F34" s="12"/>
      <c r="G34" s="12">
        <v>4</v>
      </c>
      <c r="H34" s="94">
        <f t="shared" si="4"/>
        <v>4</v>
      </c>
      <c r="I34" s="12"/>
      <c r="J34" s="94">
        <f t="shared" si="1"/>
        <v>4</v>
      </c>
      <c r="K34" s="13">
        <v>1</v>
      </c>
      <c r="L34" s="13">
        <v>2</v>
      </c>
      <c r="M34" s="99">
        <f t="shared" si="5"/>
        <v>3</v>
      </c>
      <c r="N34" s="13">
        <v>4</v>
      </c>
    </row>
    <row r="35" spans="1:14">
      <c r="A35" s="57"/>
      <c r="B35" s="92"/>
      <c r="C35" s="92"/>
      <c r="D35" s="22"/>
      <c r="E35" s="80">
        <v>2</v>
      </c>
      <c r="F35" s="12"/>
      <c r="G35" s="12">
        <v>274</v>
      </c>
      <c r="H35" s="94">
        <f t="shared" si="4"/>
        <v>274</v>
      </c>
      <c r="I35" s="12"/>
      <c r="J35" s="94">
        <f t="shared" si="1"/>
        <v>274</v>
      </c>
      <c r="K35" s="13">
        <v>1</v>
      </c>
      <c r="L35" s="13"/>
      <c r="M35" s="99">
        <f t="shared" si="5"/>
        <v>1</v>
      </c>
      <c r="N35" s="13"/>
    </row>
    <row r="36" spans="1:14">
      <c r="A36" s="57"/>
      <c r="B36" s="90"/>
      <c r="C36" s="90"/>
      <c r="D36" s="22"/>
      <c r="E36" s="9">
        <v>1</v>
      </c>
      <c r="F36" s="12"/>
      <c r="G36" s="12">
        <v>158</v>
      </c>
      <c r="H36" s="94">
        <f t="shared" si="4"/>
        <v>158</v>
      </c>
      <c r="I36" s="12">
        <v>78</v>
      </c>
      <c r="J36" s="94">
        <f t="shared" si="1"/>
        <v>236</v>
      </c>
      <c r="K36" s="13"/>
      <c r="L36" s="13">
        <v>1</v>
      </c>
      <c r="M36" s="99">
        <f t="shared" si="5"/>
        <v>1</v>
      </c>
      <c r="N36" s="13">
        <v>1</v>
      </c>
    </row>
    <row r="37" spans="1:14" ht="12.75" customHeight="1">
      <c r="A37" s="57"/>
      <c r="B37" s="361" t="s">
        <v>19</v>
      </c>
      <c r="C37" s="362"/>
      <c r="D37" s="362"/>
      <c r="E37" s="362"/>
      <c r="F37" s="98">
        <f t="shared" ref="F37:N37" si="6">SUM(F24:F36)</f>
        <v>2659</v>
      </c>
      <c r="G37" s="94">
        <f t="shared" si="6"/>
        <v>436</v>
      </c>
      <c r="H37" s="100">
        <f t="shared" si="6"/>
        <v>3095</v>
      </c>
      <c r="I37" s="101">
        <f t="shared" si="6"/>
        <v>78</v>
      </c>
      <c r="J37" s="97">
        <f t="shared" si="6"/>
        <v>3173</v>
      </c>
      <c r="K37" s="98">
        <f t="shared" si="6"/>
        <v>667</v>
      </c>
      <c r="L37" s="94">
        <f t="shared" si="6"/>
        <v>130</v>
      </c>
      <c r="M37" s="97">
        <f t="shared" si="6"/>
        <v>797</v>
      </c>
      <c r="N37" s="98">
        <f t="shared" si="6"/>
        <v>158</v>
      </c>
    </row>
    <row r="38" spans="1:14">
      <c r="A38" s="57"/>
      <c r="B38" s="9"/>
      <c r="C38" s="9"/>
      <c r="D38" s="91"/>
      <c r="E38" s="80">
        <v>13</v>
      </c>
      <c r="F38" s="12"/>
      <c r="G38" s="12"/>
      <c r="H38" s="94">
        <f t="shared" si="4"/>
        <v>0</v>
      </c>
      <c r="I38" s="12"/>
      <c r="J38" s="94">
        <f t="shared" si="1"/>
        <v>0</v>
      </c>
      <c r="K38" s="13"/>
      <c r="L38" s="13"/>
      <c r="M38" s="99">
        <f>K38+L38</f>
        <v>0</v>
      </c>
      <c r="N38" s="13"/>
    </row>
    <row r="39" spans="1:14">
      <c r="A39" s="57"/>
      <c r="B39" s="92" t="s">
        <v>1</v>
      </c>
      <c r="C39" s="92" t="s">
        <v>0</v>
      </c>
      <c r="D39" s="22" t="s">
        <v>21</v>
      </c>
      <c r="E39" s="80">
        <v>12</v>
      </c>
      <c r="F39" s="12"/>
      <c r="G39" s="12"/>
      <c r="H39" s="94">
        <f t="shared" si="4"/>
        <v>0</v>
      </c>
      <c r="I39" s="12"/>
      <c r="J39" s="94">
        <f t="shared" si="1"/>
        <v>0</v>
      </c>
      <c r="K39" s="13"/>
      <c r="L39" s="13"/>
      <c r="M39" s="99">
        <f t="shared" ref="M39:M50" si="7">K39+L39</f>
        <v>0</v>
      </c>
      <c r="N39" s="13"/>
    </row>
    <row r="40" spans="1:14">
      <c r="A40" s="57"/>
      <c r="B40" s="92" t="s">
        <v>10</v>
      </c>
      <c r="C40" s="92"/>
      <c r="D40" s="22" t="s">
        <v>10</v>
      </c>
      <c r="E40" s="80">
        <v>11</v>
      </c>
      <c r="F40" s="12"/>
      <c r="G40" s="12"/>
      <c r="H40" s="94">
        <f t="shared" si="4"/>
        <v>0</v>
      </c>
      <c r="I40" s="12"/>
      <c r="J40" s="94">
        <f t="shared" si="1"/>
        <v>0</v>
      </c>
      <c r="K40" s="13"/>
      <c r="L40" s="13"/>
      <c r="M40" s="99">
        <f t="shared" si="7"/>
        <v>0</v>
      </c>
      <c r="N40" s="13"/>
    </row>
    <row r="41" spans="1:14">
      <c r="A41" s="57"/>
      <c r="B41" s="92" t="s">
        <v>11</v>
      </c>
      <c r="C41" s="9"/>
      <c r="D41" s="22" t="s">
        <v>2</v>
      </c>
      <c r="E41" s="80">
        <v>10</v>
      </c>
      <c r="F41" s="12"/>
      <c r="G41" s="12"/>
      <c r="H41" s="94">
        <f t="shared" si="4"/>
        <v>0</v>
      </c>
      <c r="I41" s="12"/>
      <c r="J41" s="94">
        <f>H41+I41</f>
        <v>0</v>
      </c>
      <c r="K41" s="13"/>
      <c r="L41" s="13"/>
      <c r="M41" s="99">
        <f t="shared" si="7"/>
        <v>0</v>
      </c>
      <c r="N41" s="13"/>
    </row>
    <row r="42" spans="1:14">
      <c r="A42" s="57"/>
      <c r="B42" s="92" t="s">
        <v>4</v>
      </c>
      <c r="C42" s="92"/>
      <c r="D42" s="22" t="s">
        <v>27</v>
      </c>
      <c r="E42" s="80">
        <v>9</v>
      </c>
      <c r="F42" s="12"/>
      <c r="G42" s="12"/>
      <c r="H42" s="94">
        <f t="shared" si="4"/>
        <v>0</v>
      </c>
      <c r="I42" s="12"/>
      <c r="J42" s="94">
        <f t="shared" si="1"/>
        <v>0</v>
      </c>
      <c r="K42" s="13"/>
      <c r="L42" s="13"/>
      <c r="M42" s="99">
        <f t="shared" si="7"/>
        <v>0</v>
      </c>
      <c r="N42" s="13"/>
    </row>
    <row r="43" spans="1:14">
      <c r="A43" s="57"/>
      <c r="B43" s="92" t="s">
        <v>3</v>
      </c>
      <c r="C43" s="92" t="s">
        <v>5</v>
      </c>
      <c r="D43" s="22" t="s">
        <v>1</v>
      </c>
      <c r="E43" s="80">
        <v>8</v>
      </c>
      <c r="F43" s="12"/>
      <c r="G43" s="12"/>
      <c r="H43" s="94">
        <f t="shared" si="4"/>
        <v>0</v>
      </c>
      <c r="I43" s="12"/>
      <c r="J43" s="94">
        <f t="shared" si="1"/>
        <v>0</v>
      </c>
      <c r="K43" s="13"/>
      <c r="L43" s="13"/>
      <c r="M43" s="99">
        <f t="shared" si="7"/>
        <v>0</v>
      </c>
      <c r="N43" s="13"/>
    </row>
    <row r="44" spans="1:14">
      <c r="A44" s="57"/>
      <c r="B44" s="92" t="s">
        <v>4</v>
      </c>
      <c r="C44" s="92"/>
      <c r="D44" s="22" t="s">
        <v>26</v>
      </c>
      <c r="E44" s="80">
        <v>7</v>
      </c>
      <c r="F44" s="12"/>
      <c r="G44" s="12"/>
      <c r="H44" s="94">
        <f t="shared" si="4"/>
        <v>0</v>
      </c>
      <c r="I44" s="12"/>
      <c r="J44" s="94">
        <f t="shared" si="1"/>
        <v>0</v>
      </c>
      <c r="K44" s="13"/>
      <c r="L44" s="13"/>
      <c r="M44" s="99">
        <f t="shared" si="7"/>
        <v>0</v>
      </c>
      <c r="N44" s="13"/>
    </row>
    <row r="45" spans="1:14">
      <c r="A45" s="57"/>
      <c r="B45" s="92" t="s">
        <v>1</v>
      </c>
      <c r="C45" s="92"/>
      <c r="D45" s="22" t="s">
        <v>22</v>
      </c>
      <c r="E45" s="80">
        <v>6</v>
      </c>
      <c r="F45" s="12"/>
      <c r="G45" s="12"/>
      <c r="H45" s="94">
        <f t="shared" si="4"/>
        <v>0</v>
      </c>
      <c r="I45" s="12"/>
      <c r="J45" s="94">
        <f t="shared" si="1"/>
        <v>0</v>
      </c>
      <c r="K45" s="13"/>
      <c r="L45" s="13"/>
      <c r="M45" s="99">
        <f t="shared" si="7"/>
        <v>0</v>
      </c>
      <c r="N45" s="13"/>
    </row>
    <row r="46" spans="1:14">
      <c r="A46" s="57"/>
      <c r="B46" s="92" t="s">
        <v>12</v>
      </c>
      <c r="C46" s="9"/>
      <c r="D46" s="22" t="s">
        <v>2</v>
      </c>
      <c r="E46" s="80">
        <v>5</v>
      </c>
      <c r="F46" s="12"/>
      <c r="G46" s="12"/>
      <c r="H46" s="94">
        <f t="shared" si="4"/>
        <v>0</v>
      </c>
      <c r="I46" s="12"/>
      <c r="J46" s="94">
        <f t="shared" si="1"/>
        <v>0</v>
      </c>
      <c r="K46" s="13"/>
      <c r="L46" s="13"/>
      <c r="M46" s="99">
        <f t="shared" si="7"/>
        <v>0</v>
      </c>
      <c r="N46" s="13"/>
    </row>
    <row r="47" spans="1:14">
      <c r="A47" s="57"/>
      <c r="B47" s="92"/>
      <c r="C47" s="92"/>
      <c r="D47" s="22" t="s">
        <v>7</v>
      </c>
      <c r="E47" s="80">
        <v>4</v>
      </c>
      <c r="F47" s="12"/>
      <c r="G47" s="12"/>
      <c r="H47" s="94">
        <f t="shared" si="4"/>
        <v>0</v>
      </c>
      <c r="I47" s="12"/>
      <c r="J47" s="94">
        <f t="shared" si="1"/>
        <v>0</v>
      </c>
      <c r="K47" s="13"/>
      <c r="L47" s="13"/>
      <c r="M47" s="99">
        <f t="shared" si="7"/>
        <v>0</v>
      </c>
      <c r="N47" s="13"/>
    </row>
    <row r="48" spans="1:14">
      <c r="A48" s="57"/>
      <c r="B48" s="92"/>
      <c r="C48" s="92" t="s">
        <v>1</v>
      </c>
      <c r="D48" s="22" t="s">
        <v>1</v>
      </c>
      <c r="E48" s="80">
        <v>3</v>
      </c>
      <c r="F48" s="12"/>
      <c r="G48" s="12"/>
      <c r="H48" s="94">
        <f t="shared" si="4"/>
        <v>0</v>
      </c>
      <c r="I48" s="12"/>
      <c r="J48" s="94">
        <f t="shared" si="1"/>
        <v>0</v>
      </c>
      <c r="K48" s="13"/>
      <c r="L48" s="13"/>
      <c r="M48" s="99">
        <f t="shared" si="7"/>
        <v>0</v>
      </c>
      <c r="N48" s="13"/>
    </row>
    <row r="49" spans="1:14">
      <c r="A49" s="57"/>
      <c r="B49" s="92"/>
      <c r="C49" s="92"/>
      <c r="D49" s="22" t="s">
        <v>3</v>
      </c>
      <c r="E49" s="80">
        <v>2</v>
      </c>
      <c r="F49" s="12"/>
      <c r="G49" s="12"/>
      <c r="H49" s="94">
        <f t="shared" si="4"/>
        <v>0</v>
      </c>
      <c r="I49" s="12"/>
      <c r="J49" s="94">
        <f t="shared" si="1"/>
        <v>0</v>
      </c>
      <c r="K49" s="13"/>
      <c r="L49" s="13"/>
      <c r="M49" s="99">
        <f t="shared" si="7"/>
        <v>0</v>
      </c>
      <c r="N49" s="13"/>
    </row>
    <row r="50" spans="1:14">
      <c r="A50" s="57"/>
      <c r="B50" s="90"/>
      <c r="C50" s="22"/>
      <c r="D50" s="90"/>
      <c r="E50" s="9">
        <v>1</v>
      </c>
      <c r="F50" s="24"/>
      <c r="G50" s="24"/>
      <c r="H50" s="102">
        <f t="shared" si="4"/>
        <v>0</v>
      </c>
      <c r="I50" s="24">
        <v>40</v>
      </c>
      <c r="J50" s="102">
        <f t="shared" si="1"/>
        <v>40</v>
      </c>
      <c r="K50" s="25"/>
      <c r="L50" s="25"/>
      <c r="M50" s="103">
        <f t="shared" si="7"/>
        <v>0</v>
      </c>
      <c r="N50" s="25"/>
    </row>
    <row r="51" spans="1:14" ht="12.75" customHeight="1">
      <c r="B51" s="364" t="s">
        <v>20</v>
      </c>
      <c r="C51" s="364"/>
      <c r="D51" s="364"/>
      <c r="E51" s="364"/>
      <c r="F51" s="94">
        <f t="shared" ref="F51:N51" si="8">SUM(F38:F50)</f>
        <v>0</v>
      </c>
      <c r="G51" s="94">
        <f t="shared" si="8"/>
        <v>0</v>
      </c>
      <c r="H51" s="94">
        <f t="shared" si="8"/>
        <v>0</v>
      </c>
      <c r="I51" s="94">
        <f t="shared" si="8"/>
        <v>40</v>
      </c>
      <c r="J51" s="94">
        <f t="shared" si="8"/>
        <v>40</v>
      </c>
      <c r="K51" s="94">
        <f t="shared" si="8"/>
        <v>0</v>
      </c>
      <c r="L51" s="94">
        <f t="shared" si="8"/>
        <v>0</v>
      </c>
      <c r="M51" s="94">
        <f t="shared" si="8"/>
        <v>0</v>
      </c>
      <c r="N51" s="94">
        <f t="shared" si="8"/>
        <v>0</v>
      </c>
    </row>
    <row r="52" spans="1:14">
      <c r="B52" s="361" t="s">
        <v>37</v>
      </c>
      <c r="C52" s="362"/>
      <c r="D52" s="362"/>
      <c r="E52" s="363"/>
      <c r="F52" s="12"/>
      <c r="G52" s="12"/>
      <c r="H52" s="12"/>
      <c r="I52" s="12"/>
      <c r="J52" s="12"/>
      <c r="K52" s="12"/>
      <c r="L52" s="12">
        <v>12</v>
      </c>
      <c r="M52" s="12">
        <f>SUM(K52:L52)</f>
        <v>12</v>
      </c>
      <c r="N52" s="12">
        <v>14</v>
      </c>
    </row>
    <row r="53" spans="1:14" ht="12.75" customHeight="1">
      <c r="B53" s="367" t="s">
        <v>40</v>
      </c>
      <c r="C53" s="367"/>
      <c r="D53" s="367"/>
      <c r="E53" s="367"/>
      <c r="F53" s="104">
        <f t="shared" ref="F53:J53" si="9">+F23+F37+F51+F52</f>
        <v>5005</v>
      </c>
      <c r="G53" s="104">
        <f t="shared" si="9"/>
        <v>724</v>
      </c>
      <c r="H53" s="104">
        <f t="shared" si="9"/>
        <v>5729</v>
      </c>
      <c r="I53" s="104">
        <f t="shared" si="9"/>
        <v>173</v>
      </c>
      <c r="J53" s="104">
        <f t="shared" si="9"/>
        <v>5902</v>
      </c>
      <c r="K53" s="104">
        <f>+K23+K37+K51+K52</f>
        <v>1543</v>
      </c>
      <c r="L53" s="104">
        <f t="shared" ref="L53:N53" si="10">+L23+L37+L51+L52</f>
        <v>307</v>
      </c>
      <c r="M53" s="104">
        <f t="shared" si="10"/>
        <v>1850</v>
      </c>
      <c r="N53" s="104">
        <f t="shared" si="10"/>
        <v>369</v>
      </c>
    </row>
    <row r="54" spans="1:14"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</row>
    <row r="55" spans="1:14">
      <c r="B55" s="6" t="s">
        <v>38</v>
      </c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</row>
  </sheetData>
  <protectedRanges>
    <protectedRange sqref="F10:G22 I10:I22 K10:L22 N10:N22 F24:G36 I24:I36 K24:L36 N24:N36 F38:G50 I38:I50 K38:L50 N38:N50 F52:N52" name="dados a serem preenchidos pelos TRTs_1"/>
    <protectedRange sqref="D2:J3 F4" name="Cabecalho_1"/>
  </protectedRanges>
  <mergeCells count="19">
    <mergeCell ref="B53:E53"/>
    <mergeCell ref="B5:N5"/>
    <mergeCell ref="B7:E9"/>
    <mergeCell ref="F7:J7"/>
    <mergeCell ref="K7:N7"/>
    <mergeCell ref="F8:H8"/>
    <mergeCell ref="I8:I9"/>
    <mergeCell ref="J8:J9"/>
    <mergeCell ref="K8:K9"/>
    <mergeCell ref="L8:L9"/>
    <mergeCell ref="M8:M9"/>
    <mergeCell ref="N8:N9"/>
    <mergeCell ref="B23:E23"/>
    <mergeCell ref="B37:E37"/>
    <mergeCell ref="B51:E51"/>
    <mergeCell ref="B52:E52"/>
    <mergeCell ref="D2:J2"/>
    <mergeCell ref="D3:J3"/>
    <mergeCell ref="B4:E4"/>
  </mergeCells>
  <pageMargins left="0.511811024" right="0.511811024" top="0.78740157499999996" bottom="0.78740157499999996" header="0.31496062000000002" footer="0.31496062000000002"/>
  <pageSetup paperSize="9" orientation="portrait" r:id="rId1"/>
  <ignoredErrors>
    <ignoredError sqref="H23:N54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workbookViewId="0"/>
  </sheetViews>
  <sheetFormatPr defaultRowHeight="12.75"/>
  <cols>
    <col min="1" max="1" width="1.7109375" customWidth="1"/>
    <col min="2" max="2" width="4.42578125" customWidth="1"/>
    <col min="3" max="4" width="4.140625" customWidth="1"/>
    <col min="5" max="5" width="6.28515625" customWidth="1"/>
    <col min="6" max="10" width="10.7109375" customWidth="1"/>
    <col min="11" max="11" width="11.42578125" bestFit="1" customWidth="1"/>
    <col min="12" max="13" width="10.7109375" customWidth="1"/>
    <col min="14" max="14" width="11.42578125" customWidth="1"/>
  </cols>
  <sheetData>
    <row r="1" spans="1:14">
      <c r="B1" s="105" t="s">
        <v>32</v>
      </c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</row>
    <row r="2" spans="1:14">
      <c r="B2" s="105" t="s">
        <v>34</v>
      </c>
      <c r="C2" s="106"/>
      <c r="D2" s="106" t="s">
        <v>51</v>
      </c>
      <c r="E2" s="106"/>
      <c r="F2" s="106"/>
      <c r="G2" s="106"/>
      <c r="H2" s="106"/>
      <c r="I2" s="106"/>
      <c r="J2" s="106"/>
      <c r="K2" s="106"/>
      <c r="L2" s="106"/>
      <c r="M2" s="106"/>
      <c r="N2" s="106"/>
    </row>
    <row r="3" spans="1:14">
      <c r="B3" s="105" t="s">
        <v>33</v>
      </c>
      <c r="C3" s="106"/>
      <c r="D3" s="106" t="s">
        <v>63</v>
      </c>
      <c r="E3" s="106"/>
      <c r="F3" s="106"/>
      <c r="G3" s="106"/>
      <c r="H3" s="106"/>
      <c r="I3" s="106"/>
      <c r="J3" s="106"/>
      <c r="K3" s="106"/>
      <c r="L3" s="106"/>
      <c r="M3" s="106"/>
      <c r="N3" s="106"/>
    </row>
    <row r="4" spans="1:14">
      <c r="B4" s="106" t="s">
        <v>36</v>
      </c>
      <c r="C4" s="106"/>
      <c r="D4" s="106"/>
      <c r="E4" s="106"/>
      <c r="F4" s="107">
        <v>42490</v>
      </c>
      <c r="G4" s="106"/>
      <c r="H4" s="106"/>
      <c r="I4" s="106"/>
      <c r="J4" s="106"/>
      <c r="K4" s="106"/>
      <c r="L4" s="106"/>
      <c r="M4" s="106"/>
      <c r="N4" s="106"/>
    </row>
    <row r="5" spans="1:14">
      <c r="B5" s="369" t="s">
        <v>24</v>
      </c>
      <c r="C5" s="369"/>
      <c r="D5" s="369"/>
      <c r="E5" s="369"/>
      <c r="F5" s="369"/>
      <c r="G5" s="369"/>
      <c r="H5" s="369"/>
      <c r="I5" s="369"/>
      <c r="J5" s="369"/>
      <c r="K5" s="369"/>
      <c r="L5" s="369"/>
      <c r="M5" s="369"/>
      <c r="N5" s="369"/>
    </row>
    <row r="6" spans="1:14">
      <c r="B6" s="108" t="s">
        <v>39</v>
      </c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</row>
    <row r="7" spans="1:14" ht="12.75" customHeight="1">
      <c r="B7" s="370" t="s">
        <v>41</v>
      </c>
      <c r="C7" s="370"/>
      <c r="D7" s="370"/>
      <c r="E7" s="370"/>
      <c r="F7" s="370" t="s">
        <v>35</v>
      </c>
      <c r="G7" s="370"/>
      <c r="H7" s="370"/>
      <c r="I7" s="370"/>
      <c r="J7" s="370"/>
      <c r="K7" s="370" t="s">
        <v>28</v>
      </c>
      <c r="L7" s="370"/>
      <c r="M7" s="370"/>
      <c r="N7" s="370"/>
    </row>
    <row r="8" spans="1:14" ht="12.75" customHeight="1">
      <c r="B8" s="370"/>
      <c r="C8" s="370"/>
      <c r="D8" s="370"/>
      <c r="E8" s="370"/>
      <c r="F8" s="370" t="s">
        <v>13</v>
      </c>
      <c r="G8" s="370"/>
      <c r="H8" s="370"/>
      <c r="I8" s="370" t="s">
        <v>14</v>
      </c>
      <c r="J8" s="370" t="s">
        <v>15</v>
      </c>
      <c r="K8" s="370" t="s">
        <v>30</v>
      </c>
      <c r="L8" s="370" t="s">
        <v>31</v>
      </c>
      <c r="M8" s="370" t="s">
        <v>15</v>
      </c>
      <c r="N8" s="370" t="s">
        <v>29</v>
      </c>
    </row>
    <row r="9" spans="1:14" ht="24">
      <c r="B9" s="370"/>
      <c r="C9" s="370"/>
      <c r="D9" s="370"/>
      <c r="E9" s="370"/>
      <c r="F9" s="109" t="s">
        <v>16</v>
      </c>
      <c r="G9" s="109" t="s">
        <v>17</v>
      </c>
      <c r="H9" s="109" t="s">
        <v>23</v>
      </c>
      <c r="I9" s="370"/>
      <c r="J9" s="370"/>
      <c r="K9" s="370"/>
      <c r="L9" s="370"/>
      <c r="M9" s="370"/>
      <c r="N9" s="370"/>
    </row>
    <row r="10" spans="1:14">
      <c r="A10" s="30"/>
      <c r="B10" s="110"/>
      <c r="C10" s="111"/>
      <c r="D10" s="112"/>
      <c r="E10" s="113">
        <v>13</v>
      </c>
      <c r="F10" s="121">
        <v>541</v>
      </c>
      <c r="G10" s="121">
        <v>15</v>
      </c>
      <c r="H10" s="121">
        <v>556</v>
      </c>
      <c r="I10" s="121"/>
      <c r="J10" s="121">
        <v>556</v>
      </c>
      <c r="K10" s="127">
        <v>738</v>
      </c>
      <c r="L10" s="127">
        <v>173</v>
      </c>
      <c r="M10" s="128">
        <v>911</v>
      </c>
      <c r="N10" s="127">
        <v>221</v>
      </c>
    </row>
    <row r="11" spans="1:14">
      <c r="A11" s="30"/>
      <c r="B11" s="114" t="s">
        <v>1</v>
      </c>
      <c r="C11" s="115" t="s">
        <v>0</v>
      </c>
      <c r="D11" s="112"/>
      <c r="E11" s="113">
        <v>12</v>
      </c>
      <c r="F11" s="121">
        <v>4</v>
      </c>
      <c r="G11" s="121">
        <v>1</v>
      </c>
      <c r="H11" s="121">
        <v>5</v>
      </c>
      <c r="I11" s="121"/>
      <c r="J11" s="121">
        <v>5</v>
      </c>
      <c r="K11" s="127">
        <v>0</v>
      </c>
      <c r="L11" s="127">
        <v>0</v>
      </c>
      <c r="M11" s="128">
        <v>0</v>
      </c>
      <c r="N11" s="127">
        <v>0</v>
      </c>
    </row>
    <row r="12" spans="1:14">
      <c r="A12" s="30"/>
      <c r="B12" s="114" t="s">
        <v>2</v>
      </c>
      <c r="C12" s="116"/>
      <c r="D12" s="117" t="s">
        <v>6</v>
      </c>
      <c r="E12" s="113">
        <v>11</v>
      </c>
      <c r="F12" s="121">
        <v>154</v>
      </c>
      <c r="G12" s="121">
        <v>5</v>
      </c>
      <c r="H12" s="121">
        <v>159</v>
      </c>
      <c r="I12" s="121"/>
      <c r="J12" s="121">
        <v>159</v>
      </c>
      <c r="K12" s="127">
        <v>1</v>
      </c>
      <c r="L12" s="127">
        <v>0</v>
      </c>
      <c r="M12" s="128">
        <v>1</v>
      </c>
      <c r="N12" s="127">
        <v>0</v>
      </c>
    </row>
    <row r="13" spans="1:14">
      <c r="A13" s="30"/>
      <c r="B13" s="114" t="s">
        <v>1</v>
      </c>
      <c r="C13" s="115"/>
      <c r="D13" s="117" t="s">
        <v>10</v>
      </c>
      <c r="E13" s="113">
        <v>10</v>
      </c>
      <c r="F13" s="121">
        <v>81</v>
      </c>
      <c r="G13" s="121">
        <v>4</v>
      </c>
      <c r="H13" s="121">
        <v>85</v>
      </c>
      <c r="I13" s="121"/>
      <c r="J13" s="121">
        <v>85</v>
      </c>
      <c r="K13" s="127">
        <v>2</v>
      </c>
      <c r="L13" s="127">
        <v>1</v>
      </c>
      <c r="M13" s="128">
        <v>3</v>
      </c>
      <c r="N13" s="127">
        <v>1</v>
      </c>
    </row>
    <row r="14" spans="1:14">
      <c r="A14" s="30"/>
      <c r="B14" s="114" t="s">
        <v>3</v>
      </c>
      <c r="C14" s="115"/>
      <c r="D14" s="117" t="s">
        <v>25</v>
      </c>
      <c r="E14" s="113">
        <v>9</v>
      </c>
      <c r="F14" s="121">
        <v>27</v>
      </c>
      <c r="G14" s="121">
        <v>2</v>
      </c>
      <c r="H14" s="121">
        <v>29</v>
      </c>
      <c r="I14" s="121"/>
      <c r="J14" s="121">
        <v>29</v>
      </c>
      <c r="K14" s="127">
        <v>2</v>
      </c>
      <c r="L14" s="127">
        <v>1</v>
      </c>
      <c r="M14" s="128">
        <v>3</v>
      </c>
      <c r="N14" s="127">
        <v>1</v>
      </c>
    </row>
    <row r="15" spans="1:14">
      <c r="A15" s="30"/>
      <c r="B15" s="114" t="s">
        <v>4</v>
      </c>
      <c r="C15" s="115" t="s">
        <v>5</v>
      </c>
      <c r="D15" s="117" t="s">
        <v>22</v>
      </c>
      <c r="E15" s="113">
        <v>8</v>
      </c>
      <c r="F15" s="121">
        <v>24</v>
      </c>
      <c r="G15" s="121">
        <v>5</v>
      </c>
      <c r="H15" s="121">
        <v>29</v>
      </c>
      <c r="I15" s="121"/>
      <c r="J15" s="121">
        <v>29</v>
      </c>
      <c r="K15" s="127">
        <v>0</v>
      </c>
      <c r="L15" s="127">
        <v>0</v>
      </c>
      <c r="M15" s="128">
        <v>0</v>
      </c>
      <c r="N15" s="127">
        <v>0</v>
      </c>
    </row>
    <row r="16" spans="1:14">
      <c r="A16" s="30"/>
      <c r="B16" s="114" t="s">
        <v>6</v>
      </c>
      <c r="C16" s="115"/>
      <c r="D16" s="117" t="s">
        <v>12</v>
      </c>
      <c r="E16" s="113">
        <v>7</v>
      </c>
      <c r="F16" s="121">
        <v>14</v>
      </c>
      <c r="G16" s="121">
        <v>11</v>
      </c>
      <c r="H16" s="121">
        <v>25</v>
      </c>
      <c r="I16" s="121"/>
      <c r="J16" s="121">
        <v>25</v>
      </c>
      <c r="K16" s="127">
        <v>0</v>
      </c>
      <c r="L16" s="127">
        <v>0</v>
      </c>
      <c r="M16" s="128">
        <v>0</v>
      </c>
      <c r="N16" s="127">
        <v>0</v>
      </c>
    </row>
    <row r="17" spans="1:14">
      <c r="A17" s="30"/>
      <c r="B17" s="114" t="s">
        <v>7</v>
      </c>
      <c r="C17" s="116"/>
      <c r="D17" s="117" t="s">
        <v>4</v>
      </c>
      <c r="E17" s="113">
        <v>6</v>
      </c>
      <c r="F17" s="121">
        <v>55</v>
      </c>
      <c r="G17" s="121">
        <v>19</v>
      </c>
      <c r="H17" s="121">
        <v>74</v>
      </c>
      <c r="I17" s="121"/>
      <c r="J17" s="121">
        <v>74</v>
      </c>
      <c r="K17" s="127">
        <v>1</v>
      </c>
      <c r="L17" s="127">
        <v>0</v>
      </c>
      <c r="M17" s="128">
        <v>1</v>
      </c>
      <c r="N17" s="127">
        <v>0</v>
      </c>
    </row>
    <row r="18" spans="1:14">
      <c r="A18" s="30"/>
      <c r="B18" s="114" t="s">
        <v>1</v>
      </c>
      <c r="C18" s="115"/>
      <c r="D18" s="117" t="s">
        <v>9</v>
      </c>
      <c r="E18" s="113">
        <v>5</v>
      </c>
      <c r="F18" s="121">
        <v>67</v>
      </c>
      <c r="G18" s="121">
        <v>20</v>
      </c>
      <c r="H18" s="121">
        <v>87</v>
      </c>
      <c r="I18" s="121"/>
      <c r="J18" s="121">
        <v>87</v>
      </c>
      <c r="K18" s="127">
        <v>0</v>
      </c>
      <c r="L18" s="127">
        <v>0</v>
      </c>
      <c r="M18" s="128">
        <v>0</v>
      </c>
      <c r="N18" s="127">
        <v>0</v>
      </c>
    </row>
    <row r="19" spans="1:14">
      <c r="A19" s="30"/>
      <c r="B19" s="114"/>
      <c r="C19" s="115"/>
      <c r="D19" s="117" t="s">
        <v>12</v>
      </c>
      <c r="E19" s="113">
        <v>4</v>
      </c>
      <c r="F19" s="121">
        <v>133</v>
      </c>
      <c r="G19" s="121">
        <v>12</v>
      </c>
      <c r="H19" s="121">
        <v>145</v>
      </c>
      <c r="I19" s="121"/>
      <c r="J19" s="121">
        <v>145</v>
      </c>
      <c r="K19" s="127">
        <v>1</v>
      </c>
      <c r="L19" s="127">
        <v>0</v>
      </c>
      <c r="M19" s="128">
        <v>1</v>
      </c>
      <c r="N19" s="127">
        <v>0</v>
      </c>
    </row>
    <row r="20" spans="1:14">
      <c r="A20" s="30"/>
      <c r="B20" s="114"/>
      <c r="C20" s="115" t="s">
        <v>1</v>
      </c>
      <c r="D20" s="112"/>
      <c r="E20" s="113">
        <v>3</v>
      </c>
      <c r="F20" s="121">
        <v>35</v>
      </c>
      <c r="G20" s="121">
        <v>260</v>
      </c>
      <c r="H20" s="121">
        <v>295</v>
      </c>
      <c r="I20" s="121"/>
      <c r="J20" s="121">
        <v>295</v>
      </c>
      <c r="K20" s="127">
        <v>0</v>
      </c>
      <c r="L20" s="127">
        <v>0</v>
      </c>
      <c r="M20" s="128">
        <v>0</v>
      </c>
      <c r="N20" s="127">
        <v>0</v>
      </c>
    </row>
    <row r="21" spans="1:14">
      <c r="A21" s="30"/>
      <c r="B21" s="114"/>
      <c r="C21" s="115"/>
      <c r="D21" s="112"/>
      <c r="E21" s="113">
        <v>2</v>
      </c>
      <c r="F21" s="121">
        <v>5</v>
      </c>
      <c r="G21" s="121">
        <v>48</v>
      </c>
      <c r="H21" s="121">
        <v>53</v>
      </c>
      <c r="I21" s="121"/>
      <c r="J21" s="121">
        <v>53</v>
      </c>
      <c r="K21" s="127">
        <v>0</v>
      </c>
      <c r="L21" s="127">
        <v>0</v>
      </c>
      <c r="M21" s="128">
        <v>0</v>
      </c>
      <c r="N21" s="127">
        <v>0</v>
      </c>
    </row>
    <row r="22" spans="1:14">
      <c r="A22" s="30"/>
      <c r="B22" s="118"/>
      <c r="C22" s="116"/>
      <c r="D22" s="112"/>
      <c r="E22" s="110">
        <v>1</v>
      </c>
      <c r="F22" s="121">
        <v>2</v>
      </c>
      <c r="G22" s="121">
        <v>42</v>
      </c>
      <c r="H22" s="121">
        <v>44</v>
      </c>
      <c r="I22" s="121">
        <v>23</v>
      </c>
      <c r="J22" s="121">
        <v>67</v>
      </c>
      <c r="K22" s="127">
        <v>0</v>
      </c>
      <c r="L22" s="127">
        <v>0</v>
      </c>
      <c r="M22" s="128">
        <v>0</v>
      </c>
      <c r="N22" s="127">
        <v>0</v>
      </c>
    </row>
    <row r="23" spans="1:14" ht="12.75" customHeight="1">
      <c r="A23" s="30"/>
      <c r="B23" s="371" t="s">
        <v>18</v>
      </c>
      <c r="C23" s="371"/>
      <c r="D23" s="371"/>
      <c r="E23" s="371"/>
      <c r="F23" s="121">
        <v>1142</v>
      </c>
      <c r="G23" s="121">
        <v>444</v>
      </c>
      <c r="H23" s="122">
        <v>1586</v>
      </c>
      <c r="I23" s="121">
        <v>23</v>
      </c>
      <c r="J23" s="122">
        <v>1609</v>
      </c>
      <c r="K23" s="121">
        <v>745</v>
      </c>
      <c r="L23" s="123">
        <v>175</v>
      </c>
      <c r="M23" s="121">
        <v>920</v>
      </c>
      <c r="N23" s="121">
        <v>223</v>
      </c>
    </row>
    <row r="24" spans="1:14">
      <c r="A24" s="30"/>
      <c r="B24" s="114"/>
      <c r="C24" s="114"/>
      <c r="D24" s="119"/>
      <c r="E24" s="118">
        <v>13</v>
      </c>
      <c r="F24" s="121">
        <v>1145</v>
      </c>
      <c r="G24" s="121">
        <v>32</v>
      </c>
      <c r="H24" s="121">
        <v>1177</v>
      </c>
      <c r="I24" s="121"/>
      <c r="J24" s="121">
        <v>1177</v>
      </c>
      <c r="K24" s="127">
        <v>501</v>
      </c>
      <c r="L24" s="127">
        <v>62</v>
      </c>
      <c r="M24" s="127">
        <v>563</v>
      </c>
      <c r="N24" s="127">
        <v>88</v>
      </c>
    </row>
    <row r="25" spans="1:14">
      <c r="A25" s="30"/>
      <c r="B25" s="114"/>
      <c r="C25" s="114" t="s">
        <v>0</v>
      </c>
      <c r="D25" s="119"/>
      <c r="E25" s="113">
        <v>12</v>
      </c>
      <c r="F25" s="121">
        <v>4</v>
      </c>
      <c r="G25" s="121">
        <v>2</v>
      </c>
      <c r="H25" s="121">
        <v>6</v>
      </c>
      <c r="I25" s="121"/>
      <c r="J25" s="121">
        <v>6</v>
      </c>
      <c r="K25" s="127">
        <v>1</v>
      </c>
      <c r="L25" s="127">
        <v>0</v>
      </c>
      <c r="M25" s="127">
        <v>1</v>
      </c>
      <c r="N25" s="127">
        <v>0</v>
      </c>
    </row>
    <row r="26" spans="1:14">
      <c r="A26" s="30"/>
      <c r="B26" s="114" t="s">
        <v>7</v>
      </c>
      <c r="C26" s="118"/>
      <c r="D26" s="119"/>
      <c r="E26" s="113">
        <v>11</v>
      </c>
      <c r="F26" s="121">
        <v>98</v>
      </c>
      <c r="G26" s="121">
        <v>12</v>
      </c>
      <c r="H26" s="121">
        <v>110</v>
      </c>
      <c r="I26" s="121"/>
      <c r="J26" s="121">
        <v>110</v>
      </c>
      <c r="K26" s="127">
        <v>1</v>
      </c>
      <c r="L26" s="127">
        <v>1</v>
      </c>
      <c r="M26" s="127">
        <v>2</v>
      </c>
      <c r="N26" s="127">
        <v>1</v>
      </c>
    </row>
    <row r="27" spans="1:14">
      <c r="A27" s="30"/>
      <c r="B27" s="114" t="s">
        <v>8</v>
      </c>
      <c r="C27" s="114"/>
      <c r="D27" s="119" t="s">
        <v>26</v>
      </c>
      <c r="E27" s="113">
        <v>10</v>
      </c>
      <c r="F27" s="121">
        <v>88</v>
      </c>
      <c r="G27" s="121">
        <v>9</v>
      </c>
      <c r="H27" s="121">
        <v>97</v>
      </c>
      <c r="I27" s="121"/>
      <c r="J27" s="121">
        <v>97</v>
      </c>
      <c r="K27" s="127">
        <v>1</v>
      </c>
      <c r="L27" s="127">
        <v>1</v>
      </c>
      <c r="M27" s="127">
        <v>2</v>
      </c>
      <c r="N27" s="127">
        <v>1</v>
      </c>
    </row>
    <row r="28" spans="1:14">
      <c r="A28" s="30"/>
      <c r="B28" s="114" t="s">
        <v>0</v>
      </c>
      <c r="C28" s="114"/>
      <c r="D28" s="119" t="s">
        <v>8</v>
      </c>
      <c r="E28" s="113">
        <v>9</v>
      </c>
      <c r="F28" s="121">
        <v>23</v>
      </c>
      <c r="G28" s="121">
        <v>3</v>
      </c>
      <c r="H28" s="121">
        <v>26</v>
      </c>
      <c r="I28" s="121"/>
      <c r="J28" s="121">
        <v>26</v>
      </c>
      <c r="K28" s="127">
        <v>1</v>
      </c>
      <c r="L28" s="127">
        <v>1</v>
      </c>
      <c r="M28" s="127">
        <v>2</v>
      </c>
      <c r="N28" s="127">
        <v>1</v>
      </c>
    </row>
    <row r="29" spans="1:14">
      <c r="A29" s="30"/>
      <c r="B29" s="114" t="s">
        <v>2</v>
      </c>
      <c r="C29" s="114" t="s">
        <v>5</v>
      </c>
      <c r="D29" s="119" t="s">
        <v>27</v>
      </c>
      <c r="E29" s="113">
        <v>8</v>
      </c>
      <c r="F29" s="121">
        <v>20</v>
      </c>
      <c r="G29" s="121">
        <v>1</v>
      </c>
      <c r="H29" s="121">
        <v>21</v>
      </c>
      <c r="I29" s="121"/>
      <c r="J29" s="121">
        <v>21</v>
      </c>
      <c r="K29" s="127">
        <v>0</v>
      </c>
      <c r="L29" s="127">
        <v>0</v>
      </c>
      <c r="M29" s="127">
        <v>0</v>
      </c>
      <c r="N29" s="127">
        <v>0</v>
      </c>
    </row>
    <row r="30" spans="1:14">
      <c r="A30" s="30"/>
      <c r="B30" s="114" t="s">
        <v>4</v>
      </c>
      <c r="C30" s="114"/>
      <c r="D30" s="119" t="s">
        <v>4</v>
      </c>
      <c r="E30" s="113">
        <v>7</v>
      </c>
      <c r="F30" s="121">
        <v>14</v>
      </c>
      <c r="G30" s="121">
        <v>6</v>
      </c>
      <c r="H30" s="121">
        <v>20</v>
      </c>
      <c r="I30" s="121"/>
      <c r="J30" s="121">
        <v>20</v>
      </c>
      <c r="K30" s="127">
        <v>0</v>
      </c>
      <c r="L30" s="127">
        <v>0</v>
      </c>
      <c r="M30" s="127">
        <v>0</v>
      </c>
      <c r="N30" s="127">
        <v>0</v>
      </c>
    </row>
    <row r="31" spans="1:14">
      <c r="A31" s="30"/>
      <c r="B31" s="114" t="s">
        <v>0</v>
      </c>
      <c r="C31" s="114"/>
      <c r="D31" s="119" t="s">
        <v>9</v>
      </c>
      <c r="E31" s="113">
        <v>6</v>
      </c>
      <c r="F31" s="121">
        <v>105</v>
      </c>
      <c r="G31" s="121">
        <v>10</v>
      </c>
      <c r="H31" s="121">
        <v>115</v>
      </c>
      <c r="I31" s="121"/>
      <c r="J31" s="121">
        <v>115</v>
      </c>
      <c r="K31" s="127">
        <v>1</v>
      </c>
      <c r="L31" s="127">
        <v>1</v>
      </c>
      <c r="M31" s="127">
        <v>2</v>
      </c>
      <c r="N31" s="127">
        <v>1</v>
      </c>
    </row>
    <row r="32" spans="1:14">
      <c r="A32" s="30"/>
      <c r="B32" s="114" t="s">
        <v>9</v>
      </c>
      <c r="C32" s="110"/>
      <c r="D32" s="119"/>
      <c r="E32" s="113">
        <v>5</v>
      </c>
      <c r="F32" s="121">
        <v>93</v>
      </c>
      <c r="G32" s="121">
        <v>20</v>
      </c>
      <c r="H32" s="121">
        <v>113</v>
      </c>
      <c r="I32" s="121"/>
      <c r="J32" s="121">
        <v>113</v>
      </c>
      <c r="K32" s="127">
        <v>0</v>
      </c>
      <c r="L32" s="129">
        <v>0</v>
      </c>
      <c r="M32" s="127">
        <v>1</v>
      </c>
      <c r="N32" s="127">
        <v>0</v>
      </c>
    </row>
    <row r="33" spans="1:14">
      <c r="A33" s="30"/>
      <c r="B33" s="114"/>
      <c r="C33" s="114"/>
      <c r="D33" s="119"/>
      <c r="E33" s="113">
        <v>4</v>
      </c>
      <c r="F33" s="121">
        <v>127</v>
      </c>
      <c r="G33" s="121">
        <v>9</v>
      </c>
      <c r="H33" s="121">
        <v>136</v>
      </c>
      <c r="I33" s="121"/>
      <c r="J33" s="121">
        <v>136</v>
      </c>
      <c r="K33" s="127">
        <v>0</v>
      </c>
      <c r="L33" s="129">
        <v>0</v>
      </c>
      <c r="M33" s="127">
        <v>1</v>
      </c>
      <c r="N33" s="127">
        <v>0</v>
      </c>
    </row>
    <row r="34" spans="1:14">
      <c r="A34" s="30"/>
      <c r="B34" s="114"/>
      <c r="C34" s="114" t="s">
        <v>1</v>
      </c>
      <c r="D34" s="119"/>
      <c r="E34" s="113">
        <v>3</v>
      </c>
      <c r="F34" s="121">
        <v>5</v>
      </c>
      <c r="G34" s="121">
        <v>137</v>
      </c>
      <c r="H34" s="121">
        <v>142</v>
      </c>
      <c r="I34" s="121"/>
      <c r="J34" s="121">
        <v>142</v>
      </c>
      <c r="K34" s="127">
        <v>0</v>
      </c>
      <c r="L34" s="129">
        <v>0</v>
      </c>
      <c r="M34" s="127">
        <v>1</v>
      </c>
      <c r="N34" s="127">
        <v>0</v>
      </c>
    </row>
    <row r="35" spans="1:14">
      <c r="A35" s="30"/>
      <c r="B35" s="114"/>
      <c r="C35" s="114"/>
      <c r="D35" s="119"/>
      <c r="E35" s="113">
        <v>2</v>
      </c>
      <c r="F35" s="121">
        <v>1</v>
      </c>
      <c r="G35" s="121">
        <v>72</v>
      </c>
      <c r="H35" s="121">
        <v>73</v>
      </c>
      <c r="I35" s="121"/>
      <c r="J35" s="121">
        <v>73</v>
      </c>
      <c r="K35" s="127">
        <v>0</v>
      </c>
      <c r="L35" s="127">
        <v>0</v>
      </c>
      <c r="M35" s="127">
        <v>0</v>
      </c>
      <c r="N35" s="127">
        <v>0</v>
      </c>
    </row>
    <row r="36" spans="1:14">
      <c r="A36" s="30"/>
      <c r="B36" s="118"/>
      <c r="C36" s="118"/>
      <c r="D36" s="119"/>
      <c r="E36" s="110">
        <v>1</v>
      </c>
      <c r="F36" s="121">
        <v>1</v>
      </c>
      <c r="G36" s="121">
        <v>59</v>
      </c>
      <c r="H36" s="121">
        <v>60</v>
      </c>
      <c r="I36" s="121">
        <v>34</v>
      </c>
      <c r="J36" s="121">
        <v>94</v>
      </c>
      <c r="K36" s="127">
        <v>0</v>
      </c>
      <c r="L36" s="127">
        <v>0</v>
      </c>
      <c r="M36" s="127">
        <v>0</v>
      </c>
      <c r="N36" s="127">
        <v>0</v>
      </c>
    </row>
    <row r="37" spans="1:14" ht="12.75" customHeight="1">
      <c r="A37" s="30"/>
      <c r="B37" s="372" t="s">
        <v>19</v>
      </c>
      <c r="C37" s="372"/>
      <c r="D37" s="372"/>
      <c r="E37" s="372"/>
      <c r="F37" s="123">
        <v>1724</v>
      </c>
      <c r="G37" s="121">
        <v>372</v>
      </c>
      <c r="H37" s="124">
        <v>2096</v>
      </c>
      <c r="I37" s="121">
        <v>34</v>
      </c>
      <c r="J37" s="122">
        <v>2130</v>
      </c>
      <c r="K37" s="123">
        <v>506</v>
      </c>
      <c r="L37" s="121">
        <v>66</v>
      </c>
      <c r="M37" s="122">
        <v>575</v>
      </c>
      <c r="N37" s="123">
        <v>92</v>
      </c>
    </row>
    <row r="38" spans="1:14">
      <c r="A38" s="30"/>
      <c r="B38" s="110"/>
      <c r="C38" s="110"/>
      <c r="D38" s="120"/>
      <c r="E38" s="113">
        <v>13</v>
      </c>
      <c r="F38" s="121">
        <v>0</v>
      </c>
      <c r="G38" s="121">
        <v>0</v>
      </c>
      <c r="H38" s="121">
        <v>0</v>
      </c>
      <c r="I38" s="121">
        <v>0</v>
      </c>
      <c r="J38" s="121">
        <v>0</v>
      </c>
      <c r="K38" s="127">
        <v>0</v>
      </c>
      <c r="L38" s="127">
        <v>0</v>
      </c>
      <c r="M38" s="127">
        <v>0</v>
      </c>
      <c r="N38" s="127">
        <v>0</v>
      </c>
    </row>
    <row r="39" spans="1:14">
      <c r="A39" s="30"/>
      <c r="B39" s="114" t="s">
        <v>1</v>
      </c>
      <c r="C39" s="114" t="s">
        <v>0</v>
      </c>
      <c r="D39" s="119" t="s">
        <v>21</v>
      </c>
      <c r="E39" s="113">
        <v>12</v>
      </c>
      <c r="F39" s="121">
        <v>0</v>
      </c>
      <c r="G39" s="121">
        <v>0</v>
      </c>
      <c r="H39" s="121">
        <v>0</v>
      </c>
      <c r="I39" s="121">
        <v>0</v>
      </c>
      <c r="J39" s="121">
        <v>0</v>
      </c>
      <c r="K39" s="127">
        <v>0</v>
      </c>
      <c r="L39" s="127">
        <v>0</v>
      </c>
      <c r="M39" s="127">
        <v>0</v>
      </c>
      <c r="N39" s="127">
        <v>0</v>
      </c>
    </row>
    <row r="40" spans="1:14">
      <c r="A40" s="30"/>
      <c r="B40" s="114" t="s">
        <v>10</v>
      </c>
      <c r="C40" s="114"/>
      <c r="D40" s="119" t="s">
        <v>10</v>
      </c>
      <c r="E40" s="113">
        <v>11</v>
      </c>
      <c r="F40" s="121">
        <v>0</v>
      </c>
      <c r="G40" s="121">
        <v>0</v>
      </c>
      <c r="H40" s="121">
        <v>0</v>
      </c>
      <c r="I40" s="121">
        <v>0</v>
      </c>
      <c r="J40" s="121">
        <v>0</v>
      </c>
      <c r="K40" s="127">
        <v>0</v>
      </c>
      <c r="L40" s="127">
        <v>0</v>
      </c>
      <c r="M40" s="127">
        <v>0</v>
      </c>
      <c r="N40" s="127">
        <v>0</v>
      </c>
    </row>
    <row r="41" spans="1:14">
      <c r="A41" s="30"/>
      <c r="B41" s="114" t="s">
        <v>11</v>
      </c>
      <c r="C41" s="110"/>
      <c r="D41" s="119" t="s">
        <v>2</v>
      </c>
      <c r="E41" s="113">
        <v>10</v>
      </c>
      <c r="F41" s="121">
        <v>0</v>
      </c>
      <c r="G41" s="121">
        <v>0</v>
      </c>
      <c r="H41" s="121">
        <v>0</v>
      </c>
      <c r="I41" s="121">
        <v>0</v>
      </c>
      <c r="J41" s="121">
        <v>0</v>
      </c>
      <c r="K41" s="127">
        <v>0</v>
      </c>
      <c r="L41" s="127">
        <v>0</v>
      </c>
      <c r="M41" s="127">
        <v>0</v>
      </c>
      <c r="N41" s="127">
        <v>0</v>
      </c>
    </row>
    <row r="42" spans="1:14">
      <c r="A42" s="30"/>
      <c r="B42" s="114" t="s">
        <v>4</v>
      </c>
      <c r="C42" s="114"/>
      <c r="D42" s="119" t="s">
        <v>27</v>
      </c>
      <c r="E42" s="113">
        <v>9</v>
      </c>
      <c r="F42" s="121">
        <v>0</v>
      </c>
      <c r="G42" s="121">
        <v>0</v>
      </c>
      <c r="H42" s="121">
        <v>0</v>
      </c>
      <c r="I42" s="121">
        <v>0</v>
      </c>
      <c r="J42" s="121">
        <v>0</v>
      </c>
      <c r="K42" s="127">
        <v>0</v>
      </c>
      <c r="L42" s="127">
        <v>0</v>
      </c>
      <c r="M42" s="127">
        <v>0</v>
      </c>
      <c r="N42" s="127">
        <v>0</v>
      </c>
    </row>
    <row r="43" spans="1:14">
      <c r="A43" s="30"/>
      <c r="B43" s="114" t="s">
        <v>3</v>
      </c>
      <c r="C43" s="114" t="s">
        <v>5</v>
      </c>
      <c r="D43" s="119" t="s">
        <v>1</v>
      </c>
      <c r="E43" s="113">
        <v>8</v>
      </c>
      <c r="F43" s="121">
        <v>0</v>
      </c>
      <c r="G43" s="121">
        <v>0</v>
      </c>
      <c r="H43" s="121">
        <v>0</v>
      </c>
      <c r="I43" s="121">
        <v>0</v>
      </c>
      <c r="J43" s="121">
        <v>0</v>
      </c>
      <c r="K43" s="127">
        <v>0</v>
      </c>
      <c r="L43" s="127">
        <v>0</v>
      </c>
      <c r="M43" s="127">
        <v>0</v>
      </c>
      <c r="N43" s="127">
        <v>0</v>
      </c>
    </row>
    <row r="44" spans="1:14">
      <c r="A44" s="30"/>
      <c r="B44" s="114" t="s">
        <v>4</v>
      </c>
      <c r="C44" s="114"/>
      <c r="D44" s="119" t="s">
        <v>26</v>
      </c>
      <c r="E44" s="113">
        <v>7</v>
      </c>
      <c r="F44" s="121">
        <v>0</v>
      </c>
      <c r="G44" s="121">
        <v>0</v>
      </c>
      <c r="H44" s="121">
        <v>0</v>
      </c>
      <c r="I44" s="121">
        <v>0</v>
      </c>
      <c r="J44" s="121">
        <v>0</v>
      </c>
      <c r="K44" s="127">
        <v>0</v>
      </c>
      <c r="L44" s="127">
        <v>0</v>
      </c>
      <c r="M44" s="127">
        <v>0</v>
      </c>
      <c r="N44" s="127">
        <v>0</v>
      </c>
    </row>
    <row r="45" spans="1:14">
      <c r="A45" s="30"/>
      <c r="B45" s="114" t="s">
        <v>1</v>
      </c>
      <c r="C45" s="114"/>
      <c r="D45" s="119" t="s">
        <v>22</v>
      </c>
      <c r="E45" s="113">
        <v>6</v>
      </c>
      <c r="F45" s="121">
        <v>0</v>
      </c>
      <c r="G45" s="121">
        <v>0</v>
      </c>
      <c r="H45" s="121">
        <v>0</v>
      </c>
      <c r="I45" s="121">
        <v>0</v>
      </c>
      <c r="J45" s="121">
        <v>0</v>
      </c>
      <c r="K45" s="127">
        <v>0</v>
      </c>
      <c r="L45" s="127">
        <v>0</v>
      </c>
      <c r="M45" s="127">
        <v>0</v>
      </c>
      <c r="N45" s="127">
        <v>0</v>
      </c>
    </row>
    <row r="46" spans="1:14">
      <c r="A46" s="30"/>
      <c r="B46" s="114" t="s">
        <v>12</v>
      </c>
      <c r="C46" s="110"/>
      <c r="D46" s="119" t="s">
        <v>2</v>
      </c>
      <c r="E46" s="113">
        <v>5</v>
      </c>
      <c r="F46" s="121">
        <v>0</v>
      </c>
      <c r="G46" s="121">
        <v>0</v>
      </c>
      <c r="H46" s="121">
        <v>0</v>
      </c>
      <c r="I46" s="121">
        <v>0</v>
      </c>
      <c r="J46" s="121">
        <v>0</v>
      </c>
      <c r="K46" s="127">
        <v>0</v>
      </c>
      <c r="L46" s="127">
        <v>0</v>
      </c>
      <c r="M46" s="127">
        <v>0</v>
      </c>
      <c r="N46" s="127">
        <v>0</v>
      </c>
    </row>
    <row r="47" spans="1:14">
      <c r="A47" s="30"/>
      <c r="B47" s="114"/>
      <c r="C47" s="114"/>
      <c r="D47" s="119" t="s">
        <v>7</v>
      </c>
      <c r="E47" s="113">
        <v>4</v>
      </c>
      <c r="F47" s="121">
        <v>0</v>
      </c>
      <c r="G47" s="121">
        <v>0</v>
      </c>
      <c r="H47" s="121">
        <v>0</v>
      </c>
      <c r="I47" s="121">
        <v>0</v>
      </c>
      <c r="J47" s="121">
        <v>0</v>
      </c>
      <c r="K47" s="127">
        <v>0</v>
      </c>
      <c r="L47" s="127">
        <v>0</v>
      </c>
      <c r="M47" s="127">
        <v>0</v>
      </c>
      <c r="N47" s="127">
        <v>0</v>
      </c>
    </row>
    <row r="48" spans="1:14">
      <c r="A48" s="30"/>
      <c r="B48" s="114"/>
      <c r="C48" s="114" t="s">
        <v>1</v>
      </c>
      <c r="D48" s="119" t="s">
        <v>1</v>
      </c>
      <c r="E48" s="113">
        <v>3</v>
      </c>
      <c r="F48" s="121">
        <v>0</v>
      </c>
      <c r="G48" s="121">
        <v>0</v>
      </c>
      <c r="H48" s="121">
        <v>0</v>
      </c>
      <c r="I48" s="121">
        <v>0</v>
      </c>
      <c r="J48" s="121">
        <v>0</v>
      </c>
      <c r="K48" s="127">
        <v>0</v>
      </c>
      <c r="L48" s="127">
        <v>0</v>
      </c>
      <c r="M48" s="127">
        <v>0</v>
      </c>
      <c r="N48" s="127">
        <v>0</v>
      </c>
    </row>
    <row r="49" spans="1:14">
      <c r="A49" s="30"/>
      <c r="B49" s="114"/>
      <c r="C49" s="114"/>
      <c r="D49" s="119" t="s">
        <v>3</v>
      </c>
      <c r="E49" s="113">
        <v>2</v>
      </c>
      <c r="F49" s="121">
        <v>0</v>
      </c>
      <c r="G49" s="121">
        <v>0</v>
      </c>
      <c r="H49" s="121">
        <v>0</v>
      </c>
      <c r="I49" s="121">
        <v>0</v>
      </c>
      <c r="J49" s="121">
        <v>0</v>
      </c>
      <c r="K49" s="127">
        <v>0</v>
      </c>
      <c r="L49" s="127">
        <v>0</v>
      </c>
      <c r="M49" s="127">
        <v>0</v>
      </c>
      <c r="N49" s="127">
        <v>0</v>
      </c>
    </row>
    <row r="50" spans="1:14">
      <c r="A50" s="30"/>
      <c r="B50" s="118"/>
      <c r="C50" s="119"/>
      <c r="D50" s="118"/>
      <c r="E50" s="110">
        <v>1</v>
      </c>
      <c r="F50" s="125">
        <v>0</v>
      </c>
      <c r="G50" s="125">
        <v>0</v>
      </c>
      <c r="H50" s="125">
        <v>0</v>
      </c>
      <c r="I50" s="125">
        <v>0</v>
      </c>
      <c r="J50" s="125">
        <v>0</v>
      </c>
      <c r="K50" s="130">
        <v>0</v>
      </c>
      <c r="L50" s="130">
        <v>0</v>
      </c>
      <c r="M50" s="130">
        <v>0</v>
      </c>
      <c r="N50" s="130">
        <v>0</v>
      </c>
    </row>
    <row r="51" spans="1:14" ht="12.75" customHeight="1">
      <c r="B51" s="371" t="s">
        <v>20</v>
      </c>
      <c r="C51" s="371"/>
      <c r="D51" s="371"/>
      <c r="E51" s="371"/>
      <c r="F51" s="121">
        <v>0</v>
      </c>
      <c r="G51" s="121">
        <v>0</v>
      </c>
      <c r="H51" s="121">
        <v>0</v>
      </c>
      <c r="I51" s="121">
        <v>0</v>
      </c>
      <c r="J51" s="121">
        <v>0</v>
      </c>
      <c r="K51" s="121">
        <v>0</v>
      </c>
      <c r="L51" s="121">
        <v>0</v>
      </c>
      <c r="M51" s="121">
        <v>0</v>
      </c>
      <c r="N51" s="121">
        <v>0</v>
      </c>
    </row>
    <row r="52" spans="1:14">
      <c r="B52" s="371" t="s">
        <v>37</v>
      </c>
      <c r="C52" s="371"/>
      <c r="D52" s="371"/>
      <c r="E52" s="371"/>
      <c r="F52" s="121"/>
      <c r="G52" s="121"/>
      <c r="H52" s="121"/>
      <c r="I52" s="121"/>
      <c r="J52" s="121"/>
      <c r="K52" s="121"/>
      <c r="L52" s="121"/>
      <c r="M52" s="121"/>
      <c r="N52" s="121"/>
    </row>
    <row r="53" spans="1:14" ht="12.75" customHeight="1">
      <c r="B53" s="368" t="s">
        <v>40</v>
      </c>
      <c r="C53" s="368"/>
      <c r="D53" s="368"/>
      <c r="E53" s="368"/>
      <c r="F53" s="126">
        <v>2866</v>
      </c>
      <c r="G53" s="126">
        <v>816</v>
      </c>
      <c r="H53" s="126">
        <v>3682</v>
      </c>
      <c r="I53" s="126">
        <v>57</v>
      </c>
      <c r="J53" s="126">
        <v>3739</v>
      </c>
      <c r="K53" s="126">
        <v>1251</v>
      </c>
      <c r="L53" s="126">
        <v>241</v>
      </c>
      <c r="M53" s="126">
        <v>1495</v>
      </c>
      <c r="N53" s="126">
        <v>315</v>
      </c>
    </row>
    <row r="54" spans="1:14"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</row>
    <row r="55" spans="1:14">
      <c r="B55" s="6" t="s">
        <v>38</v>
      </c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</row>
  </sheetData>
  <mergeCells count="16">
    <mergeCell ref="B53:E53"/>
    <mergeCell ref="B5:N5"/>
    <mergeCell ref="B7:E9"/>
    <mergeCell ref="F7:J7"/>
    <mergeCell ref="K7:N7"/>
    <mergeCell ref="F8:H8"/>
    <mergeCell ref="I8:I9"/>
    <mergeCell ref="J8:J9"/>
    <mergeCell ref="K8:K9"/>
    <mergeCell ref="L8:L9"/>
    <mergeCell ref="M8:M9"/>
    <mergeCell ref="N8:N9"/>
    <mergeCell ref="B23:E23"/>
    <mergeCell ref="B37:E37"/>
    <mergeCell ref="B51:E51"/>
    <mergeCell ref="B52:E52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3"/>
  <sheetViews>
    <sheetView workbookViewId="0"/>
  </sheetViews>
  <sheetFormatPr defaultRowHeight="12.75"/>
  <cols>
    <col min="1" max="1" width="1.7109375" customWidth="1"/>
    <col min="2" max="2" width="4.42578125" customWidth="1"/>
    <col min="3" max="4" width="4.140625" customWidth="1"/>
    <col min="5" max="5" width="6.28515625" customWidth="1"/>
    <col min="6" max="10" width="10.7109375" customWidth="1"/>
    <col min="11" max="11" width="11.42578125" bestFit="1" customWidth="1"/>
    <col min="12" max="13" width="10.7109375" customWidth="1"/>
    <col min="14" max="14" width="11.42578125" customWidth="1"/>
  </cols>
  <sheetData>
    <row r="1" spans="1:14">
      <c r="B1" s="5" t="s">
        <v>32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spans="1:14">
      <c r="B2" s="5" t="s">
        <v>34</v>
      </c>
      <c r="C2" s="6"/>
      <c r="D2" s="365" t="s">
        <v>42</v>
      </c>
      <c r="E2" s="365"/>
      <c r="F2" s="365"/>
      <c r="G2" s="365"/>
      <c r="H2" s="365"/>
      <c r="I2" s="365"/>
      <c r="J2" s="365"/>
      <c r="K2" s="6"/>
      <c r="L2" s="6"/>
      <c r="M2" s="6"/>
      <c r="N2" s="6"/>
    </row>
    <row r="3" spans="1:14">
      <c r="B3" s="5" t="s">
        <v>33</v>
      </c>
      <c r="C3" s="6"/>
      <c r="D3" s="365" t="s">
        <v>50</v>
      </c>
      <c r="E3" s="365"/>
      <c r="F3" s="365"/>
      <c r="G3" s="365"/>
      <c r="H3" s="365"/>
      <c r="I3" s="365"/>
      <c r="J3" s="365"/>
      <c r="K3" s="6"/>
      <c r="L3" s="6"/>
      <c r="M3" s="6"/>
      <c r="N3" s="6"/>
    </row>
    <row r="4" spans="1:14">
      <c r="B4" s="366" t="s">
        <v>36</v>
      </c>
      <c r="C4" s="366"/>
      <c r="D4" s="366"/>
      <c r="E4" s="366"/>
      <c r="F4" s="93">
        <v>42489</v>
      </c>
      <c r="G4" s="6"/>
      <c r="H4" s="6"/>
      <c r="I4" s="6"/>
      <c r="J4" s="6"/>
      <c r="K4" s="6"/>
      <c r="L4" s="6"/>
      <c r="M4" s="6"/>
      <c r="N4" s="6"/>
    </row>
    <row r="5" spans="1:14">
      <c r="B5" s="337" t="s">
        <v>24</v>
      </c>
      <c r="C5" s="337"/>
      <c r="D5" s="337"/>
      <c r="E5" s="337"/>
      <c r="F5" s="337"/>
      <c r="G5" s="337"/>
      <c r="H5" s="337"/>
      <c r="I5" s="337"/>
      <c r="J5" s="337"/>
      <c r="K5" s="337"/>
      <c r="L5" s="337"/>
      <c r="M5" s="337"/>
      <c r="N5" s="337"/>
    </row>
    <row r="6" spans="1:14">
      <c r="B6" s="8" t="s">
        <v>39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12.75" customHeight="1">
      <c r="B7" s="326" t="s">
        <v>41</v>
      </c>
      <c r="C7" s="326"/>
      <c r="D7" s="326"/>
      <c r="E7" s="326"/>
      <c r="F7" s="326" t="s">
        <v>35</v>
      </c>
      <c r="G7" s="326"/>
      <c r="H7" s="326"/>
      <c r="I7" s="326"/>
      <c r="J7" s="326"/>
      <c r="K7" s="326" t="s">
        <v>28</v>
      </c>
      <c r="L7" s="326"/>
      <c r="M7" s="326"/>
      <c r="N7" s="326"/>
    </row>
    <row r="8" spans="1:14" ht="12.75" customHeight="1">
      <c r="B8" s="326"/>
      <c r="C8" s="326"/>
      <c r="D8" s="326"/>
      <c r="E8" s="326"/>
      <c r="F8" s="326" t="s">
        <v>13</v>
      </c>
      <c r="G8" s="326"/>
      <c r="H8" s="326"/>
      <c r="I8" s="326" t="s">
        <v>14</v>
      </c>
      <c r="J8" s="326" t="s">
        <v>15</v>
      </c>
      <c r="K8" s="326" t="s">
        <v>30</v>
      </c>
      <c r="L8" s="326" t="s">
        <v>31</v>
      </c>
      <c r="M8" s="326" t="s">
        <v>15</v>
      </c>
      <c r="N8" s="326" t="s">
        <v>29</v>
      </c>
    </row>
    <row r="9" spans="1:14" ht="24">
      <c r="B9" s="326"/>
      <c r="C9" s="326"/>
      <c r="D9" s="326"/>
      <c r="E9" s="326"/>
      <c r="F9" s="79" t="s">
        <v>16</v>
      </c>
      <c r="G9" s="79" t="s">
        <v>17</v>
      </c>
      <c r="H9" s="79" t="s">
        <v>23</v>
      </c>
      <c r="I9" s="326"/>
      <c r="J9" s="326"/>
      <c r="K9" s="326"/>
      <c r="L9" s="326"/>
      <c r="M9" s="326"/>
      <c r="N9" s="326"/>
    </row>
    <row r="10" spans="1:14">
      <c r="A10" s="3"/>
      <c r="B10" s="9"/>
      <c r="C10" s="10"/>
      <c r="D10" s="11"/>
      <c r="E10" s="80">
        <v>13</v>
      </c>
      <c r="F10" s="12">
        <v>547</v>
      </c>
      <c r="G10" s="12">
        <v>0</v>
      </c>
      <c r="H10" s="94">
        <f>F10+G10</f>
        <v>547</v>
      </c>
      <c r="I10" s="12">
        <v>0</v>
      </c>
      <c r="J10" s="94">
        <f>H10+I10</f>
        <v>547</v>
      </c>
      <c r="K10" s="13">
        <v>627</v>
      </c>
      <c r="L10" s="13">
        <v>143</v>
      </c>
      <c r="M10" s="95">
        <f>K10+L10</f>
        <v>770</v>
      </c>
      <c r="N10" s="13">
        <v>164</v>
      </c>
    </row>
    <row r="11" spans="1:14">
      <c r="A11" s="3"/>
      <c r="B11" s="15" t="s">
        <v>1</v>
      </c>
      <c r="C11" s="16" t="s">
        <v>0</v>
      </c>
      <c r="D11" s="11"/>
      <c r="E11" s="80">
        <v>12</v>
      </c>
      <c r="F11" s="12">
        <v>25</v>
      </c>
      <c r="G11" s="12">
        <v>0</v>
      </c>
      <c r="H11" s="94">
        <f t="shared" ref="H11:H22" si="0">F11+G11</f>
        <v>25</v>
      </c>
      <c r="I11" s="12">
        <v>0</v>
      </c>
      <c r="J11" s="94">
        <f t="shared" ref="J11:J50" si="1">H11+I11</f>
        <v>25</v>
      </c>
      <c r="K11" s="13">
        <v>2</v>
      </c>
      <c r="L11" s="13">
        <v>0</v>
      </c>
      <c r="M11" s="95">
        <f t="shared" ref="M11:M22" si="2">K11+L11</f>
        <v>2</v>
      </c>
      <c r="N11" s="13">
        <v>0</v>
      </c>
    </row>
    <row r="12" spans="1:14">
      <c r="A12" s="3"/>
      <c r="B12" s="15" t="s">
        <v>2</v>
      </c>
      <c r="C12" s="17"/>
      <c r="D12" s="18" t="s">
        <v>6</v>
      </c>
      <c r="E12" s="80">
        <v>11</v>
      </c>
      <c r="F12" s="12">
        <v>80</v>
      </c>
      <c r="G12" s="12">
        <v>0</v>
      </c>
      <c r="H12" s="94">
        <f t="shared" si="0"/>
        <v>80</v>
      </c>
      <c r="I12" s="12">
        <v>0</v>
      </c>
      <c r="J12" s="94">
        <f t="shared" si="1"/>
        <v>80</v>
      </c>
      <c r="K12" s="13">
        <v>1</v>
      </c>
      <c r="L12" s="13">
        <v>0</v>
      </c>
      <c r="M12" s="95">
        <f t="shared" si="2"/>
        <v>1</v>
      </c>
      <c r="N12" s="13">
        <v>0</v>
      </c>
    </row>
    <row r="13" spans="1:14">
      <c r="A13" s="3"/>
      <c r="B13" s="15" t="s">
        <v>1</v>
      </c>
      <c r="C13" s="16"/>
      <c r="D13" s="18" t="s">
        <v>10</v>
      </c>
      <c r="E13" s="80">
        <v>10</v>
      </c>
      <c r="F13" s="12">
        <v>27</v>
      </c>
      <c r="G13" s="12">
        <v>0</v>
      </c>
      <c r="H13" s="94">
        <f t="shared" si="0"/>
        <v>27</v>
      </c>
      <c r="I13" s="12">
        <v>0</v>
      </c>
      <c r="J13" s="94">
        <f t="shared" si="1"/>
        <v>27</v>
      </c>
      <c r="K13" s="13">
        <v>7</v>
      </c>
      <c r="L13" s="13">
        <v>2</v>
      </c>
      <c r="M13" s="95">
        <f t="shared" si="2"/>
        <v>9</v>
      </c>
      <c r="N13" s="13">
        <v>2</v>
      </c>
    </row>
    <row r="14" spans="1:14">
      <c r="A14" s="3"/>
      <c r="B14" s="15" t="s">
        <v>3</v>
      </c>
      <c r="C14" s="16"/>
      <c r="D14" s="18" t="s">
        <v>25</v>
      </c>
      <c r="E14" s="80">
        <v>9</v>
      </c>
      <c r="F14" s="12">
        <v>67</v>
      </c>
      <c r="G14" s="12">
        <v>0</v>
      </c>
      <c r="H14" s="94">
        <f t="shared" si="0"/>
        <v>67</v>
      </c>
      <c r="I14" s="12">
        <v>0</v>
      </c>
      <c r="J14" s="94">
        <f t="shared" si="1"/>
        <v>67</v>
      </c>
      <c r="K14" s="13">
        <v>3</v>
      </c>
      <c r="L14" s="13">
        <v>0</v>
      </c>
      <c r="M14" s="95">
        <f t="shared" si="2"/>
        <v>3</v>
      </c>
      <c r="N14" s="13">
        <v>0</v>
      </c>
    </row>
    <row r="15" spans="1:14">
      <c r="A15" s="3"/>
      <c r="B15" s="15" t="s">
        <v>4</v>
      </c>
      <c r="C15" s="16" t="s">
        <v>5</v>
      </c>
      <c r="D15" s="18" t="s">
        <v>22</v>
      </c>
      <c r="E15" s="80">
        <v>8</v>
      </c>
      <c r="F15" s="12">
        <v>50</v>
      </c>
      <c r="G15" s="12">
        <v>0</v>
      </c>
      <c r="H15" s="94">
        <f t="shared" si="0"/>
        <v>50</v>
      </c>
      <c r="I15" s="12">
        <v>0</v>
      </c>
      <c r="J15" s="94">
        <f t="shared" si="1"/>
        <v>50</v>
      </c>
      <c r="K15" s="13">
        <v>2</v>
      </c>
      <c r="L15" s="13">
        <v>0</v>
      </c>
      <c r="M15" s="95">
        <f t="shared" si="2"/>
        <v>2</v>
      </c>
      <c r="N15" s="13">
        <v>0</v>
      </c>
    </row>
    <row r="16" spans="1:14">
      <c r="A16" s="3"/>
      <c r="B16" s="15" t="s">
        <v>6</v>
      </c>
      <c r="C16" s="16"/>
      <c r="D16" s="18" t="s">
        <v>12</v>
      </c>
      <c r="E16" s="80">
        <v>7</v>
      </c>
      <c r="F16" s="12">
        <v>105</v>
      </c>
      <c r="G16" s="12">
        <v>0</v>
      </c>
      <c r="H16" s="94">
        <f t="shared" si="0"/>
        <v>105</v>
      </c>
      <c r="I16" s="12">
        <v>0</v>
      </c>
      <c r="J16" s="94">
        <f t="shared" si="1"/>
        <v>105</v>
      </c>
      <c r="K16" s="13">
        <v>1</v>
      </c>
      <c r="L16" s="13">
        <v>1</v>
      </c>
      <c r="M16" s="95">
        <f t="shared" si="2"/>
        <v>2</v>
      </c>
      <c r="N16" s="13">
        <v>1</v>
      </c>
    </row>
    <row r="17" spans="1:14">
      <c r="A17" s="3"/>
      <c r="B17" s="15" t="s">
        <v>7</v>
      </c>
      <c r="C17" s="17"/>
      <c r="D17" s="18" t="s">
        <v>4</v>
      </c>
      <c r="E17" s="80">
        <v>6</v>
      </c>
      <c r="F17" s="12">
        <v>117</v>
      </c>
      <c r="G17" s="12">
        <v>0</v>
      </c>
      <c r="H17" s="94">
        <f t="shared" si="0"/>
        <v>117</v>
      </c>
      <c r="I17" s="12">
        <v>0</v>
      </c>
      <c r="J17" s="94">
        <f t="shared" si="1"/>
        <v>117</v>
      </c>
      <c r="K17" s="13">
        <v>0</v>
      </c>
      <c r="L17" s="13">
        <v>0</v>
      </c>
      <c r="M17" s="95">
        <f t="shared" si="2"/>
        <v>0</v>
      </c>
      <c r="N17" s="13">
        <v>0</v>
      </c>
    </row>
    <row r="18" spans="1:14">
      <c r="A18" s="3"/>
      <c r="B18" s="15" t="s">
        <v>1</v>
      </c>
      <c r="C18" s="16"/>
      <c r="D18" s="18" t="s">
        <v>9</v>
      </c>
      <c r="E18" s="80">
        <v>5</v>
      </c>
      <c r="F18" s="12">
        <v>62</v>
      </c>
      <c r="G18" s="12">
        <v>0</v>
      </c>
      <c r="H18" s="94">
        <f t="shared" si="0"/>
        <v>62</v>
      </c>
      <c r="I18" s="12">
        <v>0</v>
      </c>
      <c r="J18" s="94">
        <f t="shared" si="1"/>
        <v>62</v>
      </c>
      <c r="K18" s="13">
        <v>2</v>
      </c>
      <c r="L18" s="13">
        <v>0</v>
      </c>
      <c r="M18" s="95">
        <f t="shared" si="2"/>
        <v>2</v>
      </c>
      <c r="N18" s="13">
        <v>0</v>
      </c>
    </row>
    <row r="19" spans="1:14">
      <c r="A19" s="3"/>
      <c r="B19" s="15"/>
      <c r="C19" s="16"/>
      <c r="D19" s="18" t="s">
        <v>12</v>
      </c>
      <c r="E19" s="80">
        <v>4</v>
      </c>
      <c r="F19" s="12">
        <v>98</v>
      </c>
      <c r="G19" s="12">
        <v>0</v>
      </c>
      <c r="H19" s="94">
        <f t="shared" si="0"/>
        <v>98</v>
      </c>
      <c r="I19" s="12">
        <v>0</v>
      </c>
      <c r="J19" s="94">
        <f t="shared" si="1"/>
        <v>98</v>
      </c>
      <c r="K19" s="13">
        <v>2</v>
      </c>
      <c r="L19" s="13">
        <v>0</v>
      </c>
      <c r="M19" s="95">
        <f t="shared" si="2"/>
        <v>2</v>
      </c>
      <c r="N19" s="13">
        <v>0</v>
      </c>
    </row>
    <row r="20" spans="1:14">
      <c r="A20" s="3"/>
      <c r="B20" s="15"/>
      <c r="C20" s="16" t="s">
        <v>1</v>
      </c>
      <c r="D20" s="11"/>
      <c r="E20" s="80">
        <v>3</v>
      </c>
      <c r="F20" s="12">
        <v>0</v>
      </c>
      <c r="G20" s="12">
        <v>65</v>
      </c>
      <c r="H20" s="94">
        <f t="shared" si="0"/>
        <v>65</v>
      </c>
      <c r="I20" s="12">
        <v>0</v>
      </c>
      <c r="J20" s="94">
        <f t="shared" si="1"/>
        <v>65</v>
      </c>
      <c r="K20" s="13">
        <v>1</v>
      </c>
      <c r="L20" s="13">
        <v>1</v>
      </c>
      <c r="M20" s="95">
        <f t="shared" si="2"/>
        <v>2</v>
      </c>
      <c r="N20" s="13">
        <v>1</v>
      </c>
    </row>
    <row r="21" spans="1:14">
      <c r="A21" s="3"/>
      <c r="B21" s="15"/>
      <c r="C21" s="16"/>
      <c r="D21" s="11"/>
      <c r="E21" s="80">
        <v>2</v>
      </c>
      <c r="F21" s="12">
        <v>0</v>
      </c>
      <c r="G21" s="12">
        <v>74</v>
      </c>
      <c r="H21" s="94">
        <f t="shared" si="0"/>
        <v>74</v>
      </c>
      <c r="I21" s="12">
        <v>0</v>
      </c>
      <c r="J21" s="94">
        <f t="shared" si="1"/>
        <v>74</v>
      </c>
      <c r="K21" s="13">
        <v>0</v>
      </c>
      <c r="L21" s="13">
        <v>0</v>
      </c>
      <c r="M21" s="95">
        <f t="shared" si="2"/>
        <v>0</v>
      </c>
      <c r="N21" s="13">
        <v>0</v>
      </c>
    </row>
    <row r="22" spans="1:14">
      <c r="A22" s="3"/>
      <c r="B22" s="19"/>
      <c r="C22" s="17"/>
      <c r="D22" s="11"/>
      <c r="E22" s="9">
        <v>1</v>
      </c>
      <c r="F22" s="12">
        <v>0</v>
      </c>
      <c r="G22" s="12">
        <v>43</v>
      </c>
      <c r="H22" s="182">
        <f t="shared" si="0"/>
        <v>43</v>
      </c>
      <c r="I22" s="162">
        <v>24</v>
      </c>
      <c r="J22" s="182">
        <f t="shared" si="1"/>
        <v>67</v>
      </c>
      <c r="K22" s="164">
        <v>1</v>
      </c>
      <c r="L22" s="164">
        <v>0</v>
      </c>
      <c r="M22" s="430">
        <f t="shared" si="2"/>
        <v>1</v>
      </c>
      <c r="N22" s="164">
        <v>0</v>
      </c>
    </row>
    <row r="23" spans="1:14" ht="12.75" customHeight="1">
      <c r="A23" s="3"/>
      <c r="B23" s="361" t="s">
        <v>18</v>
      </c>
      <c r="C23" s="362"/>
      <c r="D23" s="362"/>
      <c r="E23" s="363"/>
      <c r="F23" s="94">
        <f t="shared" ref="F23:N23" si="3">SUM(F10:F22)</f>
        <v>1178</v>
      </c>
      <c r="G23" s="181">
        <f t="shared" si="3"/>
        <v>182</v>
      </c>
      <c r="H23" s="313">
        <f t="shared" si="3"/>
        <v>1360</v>
      </c>
      <c r="I23" s="313">
        <f t="shared" si="3"/>
        <v>24</v>
      </c>
      <c r="J23" s="313">
        <f t="shared" si="3"/>
        <v>1384</v>
      </c>
      <c r="K23" s="313">
        <f t="shared" si="3"/>
        <v>649</v>
      </c>
      <c r="L23" s="313">
        <f t="shared" si="3"/>
        <v>147</v>
      </c>
      <c r="M23" s="313">
        <f t="shared" si="3"/>
        <v>796</v>
      </c>
      <c r="N23" s="313">
        <f t="shared" si="3"/>
        <v>168</v>
      </c>
    </row>
    <row r="24" spans="1:14">
      <c r="A24" s="3"/>
      <c r="B24" s="15"/>
      <c r="C24" s="15"/>
      <c r="D24" s="22"/>
      <c r="E24" s="19">
        <v>13</v>
      </c>
      <c r="F24" s="12">
        <v>1021</v>
      </c>
      <c r="G24" s="172">
        <v>0</v>
      </c>
      <c r="H24" s="313">
        <f>F24+G24</f>
        <v>1021</v>
      </c>
      <c r="I24" s="155">
        <v>0</v>
      </c>
      <c r="J24" s="313">
        <f t="shared" si="1"/>
        <v>1021</v>
      </c>
      <c r="K24" s="157">
        <v>488</v>
      </c>
      <c r="L24" s="157">
        <v>95</v>
      </c>
      <c r="M24" s="314">
        <f>K24+L24</f>
        <v>583</v>
      </c>
      <c r="N24" s="157">
        <v>129</v>
      </c>
    </row>
    <row r="25" spans="1:14">
      <c r="A25" s="3"/>
      <c r="B25" s="15"/>
      <c r="C25" s="15" t="s">
        <v>0</v>
      </c>
      <c r="D25" s="22"/>
      <c r="E25" s="80">
        <v>12</v>
      </c>
      <c r="F25" s="12">
        <v>55</v>
      </c>
      <c r="G25" s="172">
        <v>0</v>
      </c>
      <c r="H25" s="313">
        <f t="shared" ref="H25:H50" si="4">F25+G25</f>
        <v>55</v>
      </c>
      <c r="I25" s="155">
        <v>0</v>
      </c>
      <c r="J25" s="313">
        <f t="shared" si="1"/>
        <v>55</v>
      </c>
      <c r="K25" s="157">
        <v>0</v>
      </c>
      <c r="L25" s="157">
        <v>1</v>
      </c>
      <c r="M25" s="314">
        <f t="shared" ref="M25:M36" si="5">K25+L25</f>
        <v>1</v>
      </c>
      <c r="N25" s="157">
        <v>1</v>
      </c>
    </row>
    <row r="26" spans="1:14">
      <c r="A26" s="3"/>
      <c r="B26" s="15" t="s">
        <v>7</v>
      </c>
      <c r="C26" s="19"/>
      <c r="D26" s="22"/>
      <c r="E26" s="80">
        <v>11</v>
      </c>
      <c r="F26" s="12">
        <v>137</v>
      </c>
      <c r="G26" s="172">
        <v>0</v>
      </c>
      <c r="H26" s="313">
        <f t="shared" si="4"/>
        <v>137</v>
      </c>
      <c r="I26" s="155">
        <v>0</v>
      </c>
      <c r="J26" s="313">
        <f t="shared" si="1"/>
        <v>137</v>
      </c>
      <c r="K26" s="157">
        <v>1</v>
      </c>
      <c r="L26" s="157">
        <v>0</v>
      </c>
      <c r="M26" s="314">
        <f t="shared" si="5"/>
        <v>1</v>
      </c>
      <c r="N26" s="157">
        <v>0</v>
      </c>
    </row>
    <row r="27" spans="1:14">
      <c r="A27" s="3"/>
      <c r="B27" s="15" t="s">
        <v>8</v>
      </c>
      <c r="C27" s="15"/>
      <c r="D27" s="22" t="s">
        <v>26</v>
      </c>
      <c r="E27" s="80">
        <v>10</v>
      </c>
      <c r="F27" s="12">
        <v>52</v>
      </c>
      <c r="G27" s="172">
        <v>0</v>
      </c>
      <c r="H27" s="313">
        <f t="shared" si="4"/>
        <v>52</v>
      </c>
      <c r="I27" s="155">
        <v>0</v>
      </c>
      <c r="J27" s="313">
        <f t="shared" si="1"/>
        <v>52</v>
      </c>
      <c r="K27" s="157">
        <v>3</v>
      </c>
      <c r="L27" s="157">
        <v>1</v>
      </c>
      <c r="M27" s="314">
        <f t="shared" si="5"/>
        <v>4</v>
      </c>
      <c r="N27" s="157">
        <v>1</v>
      </c>
    </row>
    <row r="28" spans="1:14">
      <c r="A28" s="3"/>
      <c r="B28" s="15" t="s">
        <v>0</v>
      </c>
      <c r="C28" s="15"/>
      <c r="D28" s="22" t="s">
        <v>8</v>
      </c>
      <c r="E28" s="80">
        <v>9</v>
      </c>
      <c r="F28" s="12">
        <v>184</v>
      </c>
      <c r="G28" s="172">
        <v>0</v>
      </c>
      <c r="H28" s="313">
        <f t="shared" si="4"/>
        <v>184</v>
      </c>
      <c r="I28" s="155">
        <v>0</v>
      </c>
      <c r="J28" s="313">
        <f t="shared" si="1"/>
        <v>184</v>
      </c>
      <c r="K28" s="157">
        <v>0</v>
      </c>
      <c r="L28" s="157">
        <v>0</v>
      </c>
      <c r="M28" s="314">
        <f t="shared" si="5"/>
        <v>0</v>
      </c>
      <c r="N28" s="157">
        <v>0</v>
      </c>
    </row>
    <row r="29" spans="1:14">
      <c r="A29" s="3"/>
      <c r="B29" s="15" t="s">
        <v>2</v>
      </c>
      <c r="C29" s="15" t="s">
        <v>5</v>
      </c>
      <c r="D29" s="22" t="s">
        <v>27</v>
      </c>
      <c r="E29" s="80">
        <v>8</v>
      </c>
      <c r="F29" s="12">
        <v>117</v>
      </c>
      <c r="G29" s="172">
        <v>0</v>
      </c>
      <c r="H29" s="313">
        <f t="shared" si="4"/>
        <v>117</v>
      </c>
      <c r="I29" s="155">
        <v>0</v>
      </c>
      <c r="J29" s="313">
        <f t="shared" si="1"/>
        <v>117</v>
      </c>
      <c r="K29" s="157">
        <v>3</v>
      </c>
      <c r="L29" s="157">
        <v>0</v>
      </c>
      <c r="M29" s="314">
        <f t="shared" si="5"/>
        <v>3</v>
      </c>
      <c r="N29" s="157">
        <v>0</v>
      </c>
    </row>
    <row r="30" spans="1:14">
      <c r="A30" s="3"/>
      <c r="B30" s="15" t="s">
        <v>4</v>
      </c>
      <c r="C30" s="15"/>
      <c r="D30" s="22" t="s">
        <v>4</v>
      </c>
      <c r="E30" s="80">
        <v>7</v>
      </c>
      <c r="F30" s="12">
        <v>105</v>
      </c>
      <c r="G30" s="172">
        <v>0</v>
      </c>
      <c r="H30" s="313">
        <f t="shared" si="4"/>
        <v>105</v>
      </c>
      <c r="I30" s="155">
        <v>0</v>
      </c>
      <c r="J30" s="313">
        <f t="shared" si="1"/>
        <v>105</v>
      </c>
      <c r="K30" s="157">
        <v>0</v>
      </c>
      <c r="L30" s="157">
        <v>0</v>
      </c>
      <c r="M30" s="314">
        <f t="shared" si="5"/>
        <v>0</v>
      </c>
      <c r="N30" s="157">
        <v>0</v>
      </c>
    </row>
    <row r="31" spans="1:14">
      <c r="A31" s="3"/>
      <c r="B31" s="15" t="s">
        <v>0</v>
      </c>
      <c r="C31" s="15"/>
      <c r="D31" s="22" t="s">
        <v>9</v>
      </c>
      <c r="E31" s="80">
        <v>6</v>
      </c>
      <c r="F31" s="12">
        <v>76</v>
      </c>
      <c r="G31" s="172">
        <v>0</v>
      </c>
      <c r="H31" s="313">
        <f t="shared" si="4"/>
        <v>76</v>
      </c>
      <c r="I31" s="155">
        <v>0</v>
      </c>
      <c r="J31" s="313">
        <f t="shared" si="1"/>
        <v>76</v>
      </c>
      <c r="K31" s="157">
        <v>1</v>
      </c>
      <c r="L31" s="157">
        <v>0</v>
      </c>
      <c r="M31" s="314">
        <f t="shared" si="5"/>
        <v>1</v>
      </c>
      <c r="N31" s="157">
        <v>0</v>
      </c>
    </row>
    <row r="32" spans="1:14">
      <c r="A32" s="3"/>
      <c r="B32" s="15" t="s">
        <v>9</v>
      </c>
      <c r="C32" s="9"/>
      <c r="D32" s="22"/>
      <c r="E32" s="80">
        <v>5</v>
      </c>
      <c r="F32" s="12">
        <v>60</v>
      </c>
      <c r="G32" s="172">
        <v>0</v>
      </c>
      <c r="H32" s="313">
        <f t="shared" si="4"/>
        <v>60</v>
      </c>
      <c r="I32" s="155">
        <v>0</v>
      </c>
      <c r="J32" s="313">
        <f t="shared" si="1"/>
        <v>60</v>
      </c>
      <c r="K32" s="157">
        <v>0</v>
      </c>
      <c r="L32" s="157">
        <v>1</v>
      </c>
      <c r="M32" s="314">
        <f t="shared" si="5"/>
        <v>1</v>
      </c>
      <c r="N32" s="157">
        <v>3</v>
      </c>
    </row>
    <row r="33" spans="1:14">
      <c r="A33" s="3"/>
      <c r="B33" s="15"/>
      <c r="C33" s="15"/>
      <c r="D33" s="22"/>
      <c r="E33" s="80">
        <v>4</v>
      </c>
      <c r="F33" s="12">
        <v>52</v>
      </c>
      <c r="G33" s="172">
        <v>0</v>
      </c>
      <c r="H33" s="313">
        <f t="shared" si="4"/>
        <v>52</v>
      </c>
      <c r="I33" s="155">
        <v>0</v>
      </c>
      <c r="J33" s="313">
        <f t="shared" si="1"/>
        <v>52</v>
      </c>
      <c r="K33" s="157">
        <v>1</v>
      </c>
      <c r="L33" s="157">
        <v>0</v>
      </c>
      <c r="M33" s="314">
        <f t="shared" si="5"/>
        <v>1</v>
      </c>
      <c r="N33" s="157">
        <v>0</v>
      </c>
    </row>
    <row r="34" spans="1:14">
      <c r="A34" s="3"/>
      <c r="B34" s="15"/>
      <c r="C34" s="15" t="s">
        <v>1</v>
      </c>
      <c r="D34" s="22"/>
      <c r="E34" s="80">
        <v>3</v>
      </c>
      <c r="F34" s="12">
        <v>0</v>
      </c>
      <c r="G34" s="172">
        <v>75</v>
      </c>
      <c r="H34" s="313">
        <f t="shared" si="4"/>
        <v>75</v>
      </c>
      <c r="I34" s="155">
        <v>0</v>
      </c>
      <c r="J34" s="313">
        <f t="shared" si="1"/>
        <v>75</v>
      </c>
      <c r="K34" s="157">
        <v>0</v>
      </c>
      <c r="L34" s="157">
        <v>0</v>
      </c>
      <c r="M34" s="314">
        <f t="shared" si="5"/>
        <v>0</v>
      </c>
      <c r="N34" s="157">
        <v>0</v>
      </c>
    </row>
    <row r="35" spans="1:14">
      <c r="A35" s="3"/>
      <c r="B35" s="15"/>
      <c r="C35" s="15"/>
      <c r="D35" s="22"/>
      <c r="E35" s="80">
        <v>2</v>
      </c>
      <c r="F35" s="12">
        <v>0</v>
      </c>
      <c r="G35" s="172">
        <v>85</v>
      </c>
      <c r="H35" s="313">
        <f t="shared" si="4"/>
        <v>85</v>
      </c>
      <c r="I35" s="155">
        <v>0</v>
      </c>
      <c r="J35" s="313">
        <f t="shared" si="1"/>
        <v>85</v>
      </c>
      <c r="K35" s="157">
        <v>0</v>
      </c>
      <c r="L35" s="157">
        <v>2</v>
      </c>
      <c r="M35" s="314">
        <f t="shared" si="5"/>
        <v>2</v>
      </c>
      <c r="N35" s="157">
        <v>2</v>
      </c>
    </row>
    <row r="36" spans="1:14">
      <c r="A36" s="3"/>
      <c r="B36" s="19"/>
      <c r="C36" s="19"/>
      <c r="D36" s="22"/>
      <c r="E36" s="9">
        <v>1</v>
      </c>
      <c r="F36" s="12">
        <v>0</v>
      </c>
      <c r="G36" s="172">
        <v>55</v>
      </c>
      <c r="H36" s="313">
        <f t="shared" si="4"/>
        <v>55</v>
      </c>
      <c r="I36" s="155">
        <v>41</v>
      </c>
      <c r="J36" s="313">
        <f t="shared" si="1"/>
        <v>96</v>
      </c>
      <c r="K36" s="157">
        <v>0</v>
      </c>
      <c r="L36" s="157">
        <v>0</v>
      </c>
      <c r="M36" s="314">
        <f t="shared" si="5"/>
        <v>0</v>
      </c>
      <c r="N36" s="157">
        <v>0</v>
      </c>
    </row>
    <row r="37" spans="1:14" ht="12.75" customHeight="1">
      <c r="A37" s="3"/>
      <c r="B37" s="361" t="s">
        <v>19</v>
      </c>
      <c r="C37" s="362"/>
      <c r="D37" s="362"/>
      <c r="E37" s="362"/>
      <c r="F37" s="98">
        <f t="shared" ref="F37:N37" si="6">SUM(F24:F36)</f>
        <v>1859</v>
      </c>
      <c r="G37" s="181">
        <f t="shared" si="6"/>
        <v>215</v>
      </c>
      <c r="H37" s="313">
        <f t="shared" si="6"/>
        <v>2074</v>
      </c>
      <c r="I37" s="313">
        <f t="shared" si="6"/>
        <v>41</v>
      </c>
      <c r="J37" s="313">
        <f t="shared" si="6"/>
        <v>2115</v>
      </c>
      <c r="K37" s="313">
        <f t="shared" si="6"/>
        <v>497</v>
      </c>
      <c r="L37" s="313">
        <f t="shared" si="6"/>
        <v>100</v>
      </c>
      <c r="M37" s="313">
        <f t="shared" si="6"/>
        <v>597</v>
      </c>
      <c r="N37" s="313">
        <f t="shared" si="6"/>
        <v>136</v>
      </c>
    </row>
    <row r="38" spans="1:14">
      <c r="A38" s="3"/>
      <c r="B38" s="9"/>
      <c r="C38" s="9"/>
      <c r="D38" s="23"/>
      <c r="E38" s="80">
        <v>13</v>
      </c>
      <c r="F38" s="12">
        <v>15</v>
      </c>
      <c r="G38" s="172">
        <v>0</v>
      </c>
      <c r="H38" s="313">
        <f t="shared" si="4"/>
        <v>15</v>
      </c>
      <c r="I38" s="155">
        <v>0</v>
      </c>
      <c r="J38" s="313">
        <f t="shared" si="1"/>
        <v>15</v>
      </c>
      <c r="K38" s="157">
        <v>0</v>
      </c>
      <c r="L38" s="157">
        <v>0</v>
      </c>
      <c r="M38" s="314">
        <f>K38+L38</f>
        <v>0</v>
      </c>
      <c r="N38" s="157">
        <v>0</v>
      </c>
    </row>
    <row r="39" spans="1:14">
      <c r="A39" s="3"/>
      <c r="B39" s="15" t="s">
        <v>1</v>
      </c>
      <c r="C39" s="15" t="s">
        <v>0</v>
      </c>
      <c r="D39" s="22" t="s">
        <v>21</v>
      </c>
      <c r="E39" s="80">
        <v>12</v>
      </c>
      <c r="F39" s="12">
        <v>2</v>
      </c>
      <c r="G39" s="172">
        <v>0</v>
      </c>
      <c r="H39" s="313">
        <f t="shared" si="4"/>
        <v>2</v>
      </c>
      <c r="I39" s="155">
        <v>0</v>
      </c>
      <c r="J39" s="313">
        <f t="shared" si="1"/>
        <v>2</v>
      </c>
      <c r="K39" s="157">
        <v>0</v>
      </c>
      <c r="L39" s="157">
        <v>0</v>
      </c>
      <c r="M39" s="314">
        <f t="shared" ref="M39:M50" si="7">K39+L39</f>
        <v>0</v>
      </c>
      <c r="N39" s="157">
        <v>0</v>
      </c>
    </row>
    <row r="40" spans="1:14">
      <c r="A40" s="3"/>
      <c r="B40" s="15" t="s">
        <v>10</v>
      </c>
      <c r="C40" s="15"/>
      <c r="D40" s="22" t="s">
        <v>10</v>
      </c>
      <c r="E40" s="80">
        <v>11</v>
      </c>
      <c r="F40" s="12">
        <v>0</v>
      </c>
      <c r="G40" s="172">
        <v>0</v>
      </c>
      <c r="H40" s="313">
        <f t="shared" si="4"/>
        <v>0</v>
      </c>
      <c r="I40" s="155">
        <v>0</v>
      </c>
      <c r="J40" s="313">
        <f t="shared" si="1"/>
        <v>0</v>
      </c>
      <c r="K40" s="157">
        <v>0</v>
      </c>
      <c r="L40" s="157">
        <v>0</v>
      </c>
      <c r="M40" s="314">
        <f t="shared" si="7"/>
        <v>0</v>
      </c>
      <c r="N40" s="157">
        <v>0</v>
      </c>
    </row>
    <row r="41" spans="1:14">
      <c r="A41" s="3"/>
      <c r="B41" s="15" t="s">
        <v>11</v>
      </c>
      <c r="C41" s="9"/>
      <c r="D41" s="22" t="s">
        <v>2</v>
      </c>
      <c r="E41" s="80">
        <v>10</v>
      </c>
      <c r="F41" s="12">
        <v>1</v>
      </c>
      <c r="G41" s="172">
        <v>0</v>
      </c>
      <c r="H41" s="313">
        <f t="shared" si="4"/>
        <v>1</v>
      </c>
      <c r="I41" s="155">
        <v>0</v>
      </c>
      <c r="J41" s="313">
        <f t="shared" si="1"/>
        <v>1</v>
      </c>
      <c r="K41" s="157">
        <v>0</v>
      </c>
      <c r="L41" s="157">
        <v>0</v>
      </c>
      <c r="M41" s="314">
        <f t="shared" si="7"/>
        <v>0</v>
      </c>
      <c r="N41" s="157">
        <v>0</v>
      </c>
    </row>
    <row r="42" spans="1:14">
      <c r="A42" s="3"/>
      <c r="B42" s="15" t="s">
        <v>4</v>
      </c>
      <c r="C42" s="15"/>
      <c r="D42" s="22" t="s">
        <v>27</v>
      </c>
      <c r="E42" s="80">
        <v>9</v>
      </c>
      <c r="F42" s="12">
        <v>0</v>
      </c>
      <c r="G42" s="172">
        <v>0</v>
      </c>
      <c r="H42" s="313">
        <f t="shared" si="4"/>
        <v>0</v>
      </c>
      <c r="I42" s="155">
        <v>0</v>
      </c>
      <c r="J42" s="313">
        <f t="shared" si="1"/>
        <v>0</v>
      </c>
      <c r="K42" s="157">
        <v>0</v>
      </c>
      <c r="L42" s="157">
        <v>0</v>
      </c>
      <c r="M42" s="314">
        <f t="shared" si="7"/>
        <v>0</v>
      </c>
      <c r="N42" s="157">
        <v>0</v>
      </c>
    </row>
    <row r="43" spans="1:14">
      <c r="A43" s="3"/>
      <c r="B43" s="15" t="s">
        <v>3</v>
      </c>
      <c r="C43" s="15" t="s">
        <v>5</v>
      </c>
      <c r="D43" s="22" t="s">
        <v>1</v>
      </c>
      <c r="E43" s="80">
        <v>8</v>
      </c>
      <c r="F43" s="12">
        <v>1</v>
      </c>
      <c r="G43" s="172">
        <v>0</v>
      </c>
      <c r="H43" s="313">
        <f t="shared" si="4"/>
        <v>1</v>
      </c>
      <c r="I43" s="155">
        <v>0</v>
      </c>
      <c r="J43" s="313">
        <f t="shared" si="1"/>
        <v>1</v>
      </c>
      <c r="K43" s="157">
        <v>0</v>
      </c>
      <c r="L43" s="157">
        <v>0</v>
      </c>
      <c r="M43" s="314">
        <f t="shared" si="7"/>
        <v>0</v>
      </c>
      <c r="N43" s="157">
        <v>0</v>
      </c>
    </row>
    <row r="44" spans="1:14">
      <c r="A44" s="3"/>
      <c r="B44" s="15" t="s">
        <v>4</v>
      </c>
      <c r="C44" s="15"/>
      <c r="D44" s="22" t="s">
        <v>26</v>
      </c>
      <c r="E44" s="80">
        <v>7</v>
      </c>
      <c r="F44" s="12">
        <v>0</v>
      </c>
      <c r="G44" s="172">
        <v>0</v>
      </c>
      <c r="H44" s="313">
        <f t="shared" si="4"/>
        <v>0</v>
      </c>
      <c r="I44" s="155">
        <v>0</v>
      </c>
      <c r="J44" s="313">
        <f t="shared" si="1"/>
        <v>0</v>
      </c>
      <c r="K44" s="157">
        <v>0</v>
      </c>
      <c r="L44" s="157">
        <v>0</v>
      </c>
      <c r="M44" s="314">
        <f t="shared" si="7"/>
        <v>0</v>
      </c>
      <c r="N44" s="157">
        <v>0</v>
      </c>
    </row>
    <row r="45" spans="1:14">
      <c r="A45" s="3"/>
      <c r="B45" s="15" t="s">
        <v>1</v>
      </c>
      <c r="C45" s="15"/>
      <c r="D45" s="22" t="s">
        <v>22</v>
      </c>
      <c r="E45" s="80">
        <v>6</v>
      </c>
      <c r="F45" s="12">
        <v>0</v>
      </c>
      <c r="G45" s="172">
        <v>0</v>
      </c>
      <c r="H45" s="313">
        <f t="shared" si="4"/>
        <v>0</v>
      </c>
      <c r="I45" s="155">
        <v>0</v>
      </c>
      <c r="J45" s="313">
        <f t="shared" si="1"/>
        <v>0</v>
      </c>
      <c r="K45" s="157">
        <v>0</v>
      </c>
      <c r="L45" s="157">
        <v>0</v>
      </c>
      <c r="M45" s="314">
        <f t="shared" si="7"/>
        <v>0</v>
      </c>
      <c r="N45" s="157">
        <v>0</v>
      </c>
    </row>
    <row r="46" spans="1:14">
      <c r="A46" s="3"/>
      <c r="B46" s="15" t="s">
        <v>12</v>
      </c>
      <c r="C46" s="9"/>
      <c r="D46" s="22" t="s">
        <v>2</v>
      </c>
      <c r="E46" s="80">
        <v>5</v>
      </c>
      <c r="F46" s="12">
        <v>0</v>
      </c>
      <c r="G46" s="172">
        <v>0</v>
      </c>
      <c r="H46" s="313">
        <f t="shared" si="4"/>
        <v>0</v>
      </c>
      <c r="I46" s="155">
        <v>0</v>
      </c>
      <c r="J46" s="313">
        <f t="shared" si="1"/>
        <v>0</v>
      </c>
      <c r="K46" s="157">
        <v>0</v>
      </c>
      <c r="L46" s="157">
        <v>0</v>
      </c>
      <c r="M46" s="314">
        <f t="shared" si="7"/>
        <v>0</v>
      </c>
      <c r="N46" s="157">
        <v>0</v>
      </c>
    </row>
    <row r="47" spans="1:14">
      <c r="A47" s="3"/>
      <c r="B47" s="15"/>
      <c r="C47" s="15"/>
      <c r="D47" s="22" t="s">
        <v>7</v>
      </c>
      <c r="E47" s="80">
        <v>4</v>
      </c>
      <c r="F47" s="12">
        <v>0</v>
      </c>
      <c r="G47" s="172">
        <v>0</v>
      </c>
      <c r="H47" s="313">
        <f t="shared" si="4"/>
        <v>0</v>
      </c>
      <c r="I47" s="155">
        <v>0</v>
      </c>
      <c r="J47" s="313">
        <f t="shared" si="1"/>
        <v>0</v>
      </c>
      <c r="K47" s="157">
        <v>0</v>
      </c>
      <c r="L47" s="157">
        <v>0</v>
      </c>
      <c r="M47" s="314">
        <f t="shared" si="7"/>
        <v>0</v>
      </c>
      <c r="N47" s="157">
        <v>0</v>
      </c>
    </row>
    <row r="48" spans="1:14">
      <c r="A48" s="3"/>
      <c r="B48" s="15"/>
      <c r="C48" s="15" t="s">
        <v>1</v>
      </c>
      <c r="D48" s="22" t="s">
        <v>1</v>
      </c>
      <c r="E48" s="80">
        <v>3</v>
      </c>
      <c r="F48" s="12">
        <v>0</v>
      </c>
      <c r="G48" s="172">
        <v>0</v>
      </c>
      <c r="H48" s="313">
        <f t="shared" si="4"/>
        <v>0</v>
      </c>
      <c r="I48" s="155">
        <v>0</v>
      </c>
      <c r="J48" s="313">
        <f t="shared" si="1"/>
        <v>0</v>
      </c>
      <c r="K48" s="157">
        <v>0</v>
      </c>
      <c r="L48" s="157">
        <v>0</v>
      </c>
      <c r="M48" s="314">
        <f t="shared" si="7"/>
        <v>0</v>
      </c>
      <c r="N48" s="157">
        <v>0</v>
      </c>
    </row>
    <row r="49" spans="1:14">
      <c r="A49" s="3"/>
      <c r="B49" s="15"/>
      <c r="C49" s="15"/>
      <c r="D49" s="22" t="s">
        <v>3</v>
      </c>
      <c r="E49" s="80">
        <v>2</v>
      </c>
      <c r="F49" s="12">
        <v>0</v>
      </c>
      <c r="G49" s="172">
        <v>0</v>
      </c>
      <c r="H49" s="313">
        <f t="shared" si="4"/>
        <v>0</v>
      </c>
      <c r="I49" s="155">
        <v>0</v>
      </c>
      <c r="J49" s="313">
        <f t="shared" si="1"/>
        <v>0</v>
      </c>
      <c r="K49" s="157">
        <v>0</v>
      </c>
      <c r="L49" s="157">
        <v>0</v>
      </c>
      <c r="M49" s="314">
        <f t="shared" si="7"/>
        <v>0</v>
      </c>
      <c r="N49" s="157">
        <v>0</v>
      </c>
    </row>
    <row r="50" spans="1:14">
      <c r="A50" s="3"/>
      <c r="B50" s="19"/>
      <c r="C50" s="22"/>
      <c r="D50" s="19"/>
      <c r="E50" s="9">
        <v>1</v>
      </c>
      <c r="F50" s="24">
        <v>0</v>
      </c>
      <c r="G50" s="429">
        <v>0</v>
      </c>
      <c r="H50" s="313">
        <f t="shared" si="4"/>
        <v>0</v>
      </c>
      <c r="I50" s="155">
        <v>22</v>
      </c>
      <c r="J50" s="313">
        <f t="shared" si="1"/>
        <v>22</v>
      </c>
      <c r="K50" s="157">
        <v>0</v>
      </c>
      <c r="L50" s="157">
        <v>0</v>
      </c>
      <c r="M50" s="314">
        <f t="shared" si="7"/>
        <v>0</v>
      </c>
      <c r="N50" s="157">
        <v>0</v>
      </c>
    </row>
    <row r="51" spans="1:14" ht="12.75" customHeight="1">
      <c r="B51" s="364" t="s">
        <v>20</v>
      </c>
      <c r="C51" s="364"/>
      <c r="D51" s="364"/>
      <c r="E51" s="364"/>
      <c r="F51" s="94">
        <f t="shared" ref="F51:N51" si="8">SUM(F38:F50)</f>
        <v>19</v>
      </c>
      <c r="G51" s="94">
        <f t="shared" si="8"/>
        <v>0</v>
      </c>
      <c r="H51" s="431">
        <f t="shared" si="8"/>
        <v>19</v>
      </c>
      <c r="I51" s="431">
        <f t="shared" si="8"/>
        <v>22</v>
      </c>
      <c r="J51" s="431">
        <f t="shared" si="8"/>
        <v>41</v>
      </c>
      <c r="K51" s="431">
        <f t="shared" si="8"/>
        <v>0</v>
      </c>
      <c r="L51" s="431">
        <f t="shared" si="8"/>
        <v>0</v>
      </c>
      <c r="M51" s="431">
        <f t="shared" si="8"/>
        <v>0</v>
      </c>
      <c r="N51" s="431">
        <f t="shared" si="8"/>
        <v>0</v>
      </c>
    </row>
    <row r="52" spans="1:14">
      <c r="B52" s="361" t="s">
        <v>37</v>
      </c>
      <c r="C52" s="362"/>
      <c r="D52" s="362"/>
      <c r="E52" s="363"/>
      <c r="F52" s="12"/>
      <c r="G52" s="12"/>
      <c r="H52" s="12"/>
      <c r="I52" s="12"/>
      <c r="J52" s="12"/>
      <c r="K52" s="12">
        <v>23</v>
      </c>
      <c r="L52" s="12">
        <v>9</v>
      </c>
      <c r="M52" s="12">
        <f>SUM(K52:L52)</f>
        <v>32</v>
      </c>
      <c r="N52" s="12">
        <v>11</v>
      </c>
    </row>
    <row r="53" spans="1:14" ht="12.75" customHeight="1">
      <c r="B53" s="367" t="s">
        <v>40</v>
      </c>
      <c r="C53" s="367"/>
      <c r="D53" s="367"/>
      <c r="E53" s="367"/>
      <c r="F53" s="104">
        <f t="shared" ref="F53:J53" si="9">+F23+F37+F51+F52</f>
        <v>3056</v>
      </c>
      <c r="G53" s="104">
        <f t="shared" si="9"/>
        <v>397</v>
      </c>
      <c r="H53" s="104">
        <f t="shared" si="9"/>
        <v>3453</v>
      </c>
      <c r="I53" s="104">
        <f t="shared" si="9"/>
        <v>87</v>
      </c>
      <c r="J53" s="104">
        <f t="shared" si="9"/>
        <v>3540</v>
      </c>
      <c r="K53" s="104">
        <f>+K23+K37+K51+K52</f>
        <v>1169</v>
      </c>
      <c r="L53" s="104">
        <f t="shared" ref="L53:N53" si="10">+L23+L37+L51+L52</f>
        <v>256</v>
      </c>
      <c r="M53" s="104">
        <f t="shared" si="10"/>
        <v>1425</v>
      </c>
      <c r="N53" s="104">
        <f t="shared" si="10"/>
        <v>315</v>
      </c>
    </row>
  </sheetData>
  <protectedRanges>
    <protectedRange sqref="F10:G22 I10:I22 K10:L22 N10:N22 F24:G36 I24:I36 K24:L36 N24:N36 F38:G50 I38:I50 K38:L50 N38:N50 F52:N52" name="dados a serem preenchidos pelos TRTs_1"/>
    <protectedRange sqref="D2:J3 F4" name="Cabecalho_1"/>
  </protectedRanges>
  <mergeCells count="19">
    <mergeCell ref="B53:E53"/>
    <mergeCell ref="B5:N5"/>
    <mergeCell ref="B7:E9"/>
    <mergeCell ref="F7:J7"/>
    <mergeCell ref="K7:N7"/>
    <mergeCell ref="F8:H8"/>
    <mergeCell ref="I8:I9"/>
    <mergeCell ref="J8:J9"/>
    <mergeCell ref="K8:K9"/>
    <mergeCell ref="L8:L9"/>
    <mergeCell ref="M8:M9"/>
    <mergeCell ref="N8:N9"/>
    <mergeCell ref="B23:E23"/>
    <mergeCell ref="B37:E37"/>
    <mergeCell ref="B51:E51"/>
    <mergeCell ref="B52:E52"/>
    <mergeCell ref="D2:J2"/>
    <mergeCell ref="D3:J3"/>
    <mergeCell ref="B4:E4"/>
  </mergeCells>
  <pageMargins left="0.511811024" right="0.511811024" top="0.78740157499999996" bottom="0.78740157499999996" header="0.31496062000000002" footer="0.31496062000000002"/>
  <ignoredErrors>
    <ignoredError sqref="H23:N54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workbookViewId="0"/>
  </sheetViews>
  <sheetFormatPr defaultRowHeight="12.75"/>
  <cols>
    <col min="1" max="1" width="1.7109375" customWidth="1"/>
    <col min="2" max="2" width="4.42578125" customWidth="1"/>
    <col min="3" max="4" width="4.140625" customWidth="1"/>
    <col min="5" max="5" width="6.28515625" customWidth="1"/>
    <col min="6" max="10" width="10.7109375" customWidth="1"/>
    <col min="11" max="11" width="11.42578125" bestFit="1" customWidth="1"/>
    <col min="12" max="13" width="10.7109375" customWidth="1"/>
    <col min="14" max="14" width="11.42578125" customWidth="1"/>
  </cols>
  <sheetData>
    <row r="1" spans="1:14">
      <c r="B1" s="27" t="s">
        <v>32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</row>
    <row r="2" spans="1:14">
      <c r="B2" s="27" t="s">
        <v>34</v>
      </c>
      <c r="C2" s="28"/>
      <c r="D2" s="373" t="s">
        <v>64</v>
      </c>
      <c r="E2" s="373"/>
      <c r="F2" s="373"/>
      <c r="G2" s="373"/>
      <c r="H2" s="373"/>
      <c r="I2" s="373"/>
      <c r="J2" s="373"/>
      <c r="K2" s="28"/>
      <c r="L2" s="28"/>
      <c r="M2" s="28"/>
      <c r="N2" s="28"/>
    </row>
    <row r="3" spans="1:14">
      <c r="B3" s="27" t="s">
        <v>33</v>
      </c>
      <c r="C3" s="28"/>
      <c r="D3" s="373"/>
      <c r="E3" s="373"/>
      <c r="F3" s="373"/>
      <c r="G3" s="373"/>
      <c r="H3" s="373"/>
      <c r="I3" s="373"/>
      <c r="J3" s="373"/>
      <c r="K3" s="28"/>
      <c r="L3" s="28"/>
      <c r="M3" s="28"/>
      <c r="N3" s="28"/>
    </row>
    <row r="4" spans="1:14">
      <c r="B4" s="374" t="s">
        <v>36</v>
      </c>
      <c r="C4" s="374"/>
      <c r="D4" s="374"/>
      <c r="E4" s="374"/>
      <c r="F4" s="131" t="s">
        <v>65</v>
      </c>
      <c r="G4" s="28"/>
      <c r="H4" s="28"/>
      <c r="I4" s="28"/>
      <c r="J4" s="28"/>
      <c r="K4" s="28"/>
      <c r="L4" s="28"/>
      <c r="M4" s="28"/>
      <c r="N4" s="28"/>
    </row>
    <row r="5" spans="1:14">
      <c r="B5" s="376" t="s">
        <v>44</v>
      </c>
      <c r="C5" s="376"/>
      <c r="D5" s="376"/>
      <c r="E5" s="376"/>
      <c r="F5" s="376"/>
      <c r="G5" s="376"/>
      <c r="H5" s="376"/>
      <c r="I5" s="376"/>
      <c r="J5" s="376"/>
      <c r="K5" s="376"/>
      <c r="L5" s="376"/>
      <c r="M5" s="376"/>
      <c r="N5" s="376"/>
    </row>
    <row r="6" spans="1:14">
      <c r="B6" s="29" t="s">
        <v>39</v>
      </c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</row>
    <row r="7" spans="1:14" ht="12.75" customHeight="1">
      <c r="B7" s="377" t="s">
        <v>41</v>
      </c>
      <c r="C7" s="377"/>
      <c r="D7" s="377"/>
      <c r="E7" s="377"/>
      <c r="F7" s="377" t="s">
        <v>35</v>
      </c>
      <c r="G7" s="377"/>
      <c r="H7" s="377"/>
      <c r="I7" s="377"/>
      <c r="J7" s="377"/>
      <c r="K7" s="377" t="s">
        <v>28</v>
      </c>
      <c r="L7" s="377"/>
      <c r="M7" s="377"/>
      <c r="N7" s="377"/>
    </row>
    <row r="8" spans="1:14" ht="12.75" customHeight="1">
      <c r="B8" s="377"/>
      <c r="C8" s="377"/>
      <c r="D8" s="377"/>
      <c r="E8" s="377"/>
      <c r="F8" s="377" t="s">
        <v>13</v>
      </c>
      <c r="G8" s="377"/>
      <c r="H8" s="377"/>
      <c r="I8" s="377" t="s">
        <v>14</v>
      </c>
      <c r="J8" s="377" t="s">
        <v>15</v>
      </c>
      <c r="K8" s="377" t="s">
        <v>30</v>
      </c>
      <c r="L8" s="377" t="s">
        <v>31</v>
      </c>
      <c r="M8" s="377" t="s">
        <v>15</v>
      </c>
      <c r="N8" s="377" t="s">
        <v>29</v>
      </c>
    </row>
    <row r="9" spans="1:14" ht="24">
      <c r="B9" s="377"/>
      <c r="C9" s="377"/>
      <c r="D9" s="377"/>
      <c r="E9" s="377"/>
      <c r="F9" s="132" t="s">
        <v>16</v>
      </c>
      <c r="G9" s="132" t="s">
        <v>17</v>
      </c>
      <c r="H9" s="132" t="s">
        <v>23</v>
      </c>
      <c r="I9" s="377"/>
      <c r="J9" s="377"/>
      <c r="K9" s="377"/>
      <c r="L9" s="377"/>
      <c r="M9" s="377"/>
      <c r="N9" s="377"/>
    </row>
    <row r="10" spans="1:14">
      <c r="A10" s="57"/>
      <c r="B10" s="133"/>
      <c r="C10" s="134"/>
      <c r="D10" s="135"/>
      <c r="E10" s="136">
        <v>13</v>
      </c>
      <c r="F10" s="60">
        <v>329</v>
      </c>
      <c r="G10" s="60">
        <v>4</v>
      </c>
      <c r="H10" s="137">
        <f t="shared" ref="H10:H22" si="0">F10+G10</f>
        <v>333</v>
      </c>
      <c r="I10" s="60"/>
      <c r="J10" s="137">
        <f t="shared" ref="J10:J22" si="1">H10+I10</f>
        <v>333</v>
      </c>
      <c r="K10" s="61">
        <v>260</v>
      </c>
      <c r="L10" s="61">
        <v>75</v>
      </c>
      <c r="M10" s="138">
        <f t="shared" ref="M10:M22" si="2">K10+L10</f>
        <v>335</v>
      </c>
      <c r="N10" s="61">
        <v>104</v>
      </c>
    </row>
    <row r="11" spans="1:14">
      <c r="A11" s="57"/>
      <c r="B11" s="139" t="s">
        <v>1</v>
      </c>
      <c r="C11" s="140" t="s">
        <v>0</v>
      </c>
      <c r="D11" s="135"/>
      <c r="E11" s="136">
        <v>12</v>
      </c>
      <c r="F11" s="60">
        <v>8</v>
      </c>
      <c r="G11" s="60">
        <v>1</v>
      </c>
      <c r="H11" s="137">
        <f t="shared" si="0"/>
        <v>9</v>
      </c>
      <c r="I11" s="60"/>
      <c r="J11" s="137">
        <f t="shared" si="1"/>
        <v>9</v>
      </c>
      <c r="K11" s="61">
        <v>8</v>
      </c>
      <c r="L11" s="61">
        <v>7</v>
      </c>
      <c r="M11" s="138">
        <f t="shared" si="2"/>
        <v>15</v>
      </c>
      <c r="N11" s="61">
        <v>8</v>
      </c>
    </row>
    <row r="12" spans="1:14">
      <c r="A12" s="57"/>
      <c r="B12" s="139" t="s">
        <v>2</v>
      </c>
      <c r="C12" s="141"/>
      <c r="D12" s="142" t="s">
        <v>6</v>
      </c>
      <c r="E12" s="136">
        <v>11</v>
      </c>
      <c r="F12" s="60">
        <v>66</v>
      </c>
      <c r="G12" s="60">
        <v>0</v>
      </c>
      <c r="H12" s="137">
        <f t="shared" si="0"/>
        <v>66</v>
      </c>
      <c r="I12" s="60"/>
      <c r="J12" s="137">
        <f t="shared" si="1"/>
        <v>66</v>
      </c>
      <c r="K12" s="61">
        <v>0</v>
      </c>
      <c r="L12" s="61">
        <v>5</v>
      </c>
      <c r="M12" s="138">
        <f t="shared" si="2"/>
        <v>5</v>
      </c>
      <c r="N12" s="61">
        <v>5</v>
      </c>
    </row>
    <row r="13" spans="1:14">
      <c r="A13" s="57"/>
      <c r="B13" s="139" t="s">
        <v>1</v>
      </c>
      <c r="C13" s="140"/>
      <c r="D13" s="142" t="s">
        <v>10</v>
      </c>
      <c r="E13" s="136">
        <v>10</v>
      </c>
      <c r="F13" s="60">
        <v>21</v>
      </c>
      <c r="G13" s="60">
        <v>2</v>
      </c>
      <c r="H13" s="137">
        <f t="shared" si="0"/>
        <v>23</v>
      </c>
      <c r="I13" s="60"/>
      <c r="J13" s="137">
        <f t="shared" si="1"/>
        <v>23</v>
      </c>
      <c r="K13" s="61">
        <v>1</v>
      </c>
      <c r="L13" s="61">
        <v>2</v>
      </c>
      <c r="M13" s="138">
        <f t="shared" si="2"/>
        <v>3</v>
      </c>
      <c r="N13" s="61">
        <v>2</v>
      </c>
    </row>
    <row r="14" spans="1:14">
      <c r="A14" s="57"/>
      <c r="B14" s="139" t="s">
        <v>3</v>
      </c>
      <c r="C14" s="140"/>
      <c r="D14" s="142" t="s">
        <v>25</v>
      </c>
      <c r="E14" s="136">
        <v>9</v>
      </c>
      <c r="F14" s="60">
        <v>16</v>
      </c>
      <c r="G14" s="60">
        <v>2</v>
      </c>
      <c r="H14" s="137">
        <f t="shared" si="0"/>
        <v>18</v>
      </c>
      <c r="I14" s="60"/>
      <c r="J14" s="137">
        <f t="shared" si="1"/>
        <v>18</v>
      </c>
      <c r="K14" s="61">
        <v>0</v>
      </c>
      <c r="L14" s="61">
        <v>1</v>
      </c>
      <c r="M14" s="138">
        <f t="shared" si="2"/>
        <v>1</v>
      </c>
      <c r="N14" s="61">
        <v>1</v>
      </c>
    </row>
    <row r="15" spans="1:14">
      <c r="A15" s="57"/>
      <c r="B15" s="139" t="s">
        <v>4</v>
      </c>
      <c r="C15" s="140" t="s">
        <v>5</v>
      </c>
      <c r="D15" s="142" t="s">
        <v>22</v>
      </c>
      <c r="E15" s="136">
        <v>8</v>
      </c>
      <c r="F15" s="60">
        <v>2</v>
      </c>
      <c r="G15" s="60">
        <v>3</v>
      </c>
      <c r="H15" s="137">
        <f t="shared" si="0"/>
        <v>5</v>
      </c>
      <c r="I15" s="60"/>
      <c r="J15" s="137">
        <f t="shared" si="1"/>
        <v>5</v>
      </c>
      <c r="K15" s="61">
        <v>0</v>
      </c>
      <c r="L15" s="61">
        <v>0</v>
      </c>
      <c r="M15" s="138">
        <f t="shared" si="2"/>
        <v>0</v>
      </c>
      <c r="N15" s="61">
        <v>0</v>
      </c>
    </row>
    <row r="16" spans="1:14">
      <c r="A16" s="57"/>
      <c r="B16" s="139" t="s">
        <v>6</v>
      </c>
      <c r="C16" s="140"/>
      <c r="D16" s="142" t="s">
        <v>12</v>
      </c>
      <c r="E16" s="136">
        <v>7</v>
      </c>
      <c r="F16" s="60">
        <v>81</v>
      </c>
      <c r="G16" s="60">
        <v>10</v>
      </c>
      <c r="H16" s="137">
        <f t="shared" si="0"/>
        <v>91</v>
      </c>
      <c r="I16" s="60"/>
      <c r="J16" s="137">
        <f t="shared" si="1"/>
        <v>91</v>
      </c>
      <c r="K16" s="61">
        <v>0</v>
      </c>
      <c r="L16" s="61">
        <v>0</v>
      </c>
      <c r="M16" s="138">
        <f t="shared" si="2"/>
        <v>0</v>
      </c>
      <c r="N16" s="61">
        <v>0</v>
      </c>
    </row>
    <row r="17" spans="1:14">
      <c r="A17" s="57"/>
      <c r="B17" s="139" t="s">
        <v>7</v>
      </c>
      <c r="C17" s="141"/>
      <c r="D17" s="142" t="s">
        <v>4</v>
      </c>
      <c r="E17" s="136">
        <v>6</v>
      </c>
      <c r="F17" s="60">
        <v>145</v>
      </c>
      <c r="G17" s="60">
        <v>10</v>
      </c>
      <c r="H17" s="137">
        <f t="shared" si="0"/>
        <v>155</v>
      </c>
      <c r="I17" s="60"/>
      <c r="J17" s="137">
        <f t="shared" si="1"/>
        <v>155</v>
      </c>
      <c r="K17" s="61">
        <v>2</v>
      </c>
      <c r="L17" s="61">
        <v>1</v>
      </c>
      <c r="M17" s="138">
        <f t="shared" si="2"/>
        <v>3</v>
      </c>
      <c r="N17" s="61">
        <v>1</v>
      </c>
    </row>
    <row r="18" spans="1:14">
      <c r="A18" s="57"/>
      <c r="B18" s="139" t="s">
        <v>1</v>
      </c>
      <c r="C18" s="140"/>
      <c r="D18" s="142" t="s">
        <v>9</v>
      </c>
      <c r="E18" s="136">
        <v>5</v>
      </c>
      <c r="F18" s="60">
        <v>44</v>
      </c>
      <c r="G18" s="60">
        <v>4</v>
      </c>
      <c r="H18" s="137">
        <f t="shared" si="0"/>
        <v>48</v>
      </c>
      <c r="I18" s="60"/>
      <c r="J18" s="137">
        <f t="shared" si="1"/>
        <v>48</v>
      </c>
      <c r="K18" s="61">
        <v>1</v>
      </c>
      <c r="L18" s="61">
        <v>1</v>
      </c>
      <c r="M18" s="138">
        <f t="shared" si="2"/>
        <v>2</v>
      </c>
      <c r="N18" s="61">
        <v>2</v>
      </c>
    </row>
    <row r="19" spans="1:14">
      <c r="A19" s="57"/>
      <c r="B19" s="139"/>
      <c r="C19" s="140"/>
      <c r="D19" s="142" t="s">
        <v>12</v>
      </c>
      <c r="E19" s="136">
        <v>4</v>
      </c>
      <c r="F19" s="60">
        <v>75</v>
      </c>
      <c r="G19" s="60">
        <v>9</v>
      </c>
      <c r="H19" s="137">
        <f t="shared" si="0"/>
        <v>84</v>
      </c>
      <c r="I19" s="60"/>
      <c r="J19" s="137">
        <f t="shared" si="1"/>
        <v>84</v>
      </c>
      <c r="K19" s="61">
        <v>1</v>
      </c>
      <c r="L19" s="61">
        <v>4</v>
      </c>
      <c r="M19" s="138">
        <f t="shared" si="2"/>
        <v>5</v>
      </c>
      <c r="N19" s="61">
        <v>5</v>
      </c>
    </row>
    <row r="20" spans="1:14">
      <c r="A20" s="57"/>
      <c r="B20" s="139"/>
      <c r="C20" s="140" t="s">
        <v>1</v>
      </c>
      <c r="D20" s="135"/>
      <c r="E20" s="136">
        <v>3</v>
      </c>
      <c r="F20" s="60">
        <v>2</v>
      </c>
      <c r="G20" s="60">
        <v>1</v>
      </c>
      <c r="H20" s="137">
        <f t="shared" si="0"/>
        <v>3</v>
      </c>
      <c r="I20" s="60"/>
      <c r="J20" s="137">
        <f t="shared" si="1"/>
        <v>3</v>
      </c>
      <c r="K20" s="61">
        <v>0</v>
      </c>
      <c r="L20" s="61">
        <v>0</v>
      </c>
      <c r="M20" s="138">
        <f t="shared" si="2"/>
        <v>0</v>
      </c>
      <c r="N20" s="61">
        <v>0</v>
      </c>
    </row>
    <row r="21" spans="1:14">
      <c r="A21" s="57"/>
      <c r="B21" s="139"/>
      <c r="C21" s="140"/>
      <c r="D21" s="135"/>
      <c r="E21" s="136">
        <v>2</v>
      </c>
      <c r="F21" s="60">
        <v>1</v>
      </c>
      <c r="G21" s="60">
        <v>24</v>
      </c>
      <c r="H21" s="137">
        <f t="shared" si="0"/>
        <v>25</v>
      </c>
      <c r="I21" s="60"/>
      <c r="J21" s="137">
        <f t="shared" si="1"/>
        <v>25</v>
      </c>
      <c r="K21" s="61">
        <v>0</v>
      </c>
      <c r="L21" s="61">
        <v>1</v>
      </c>
      <c r="M21" s="138">
        <f t="shared" si="2"/>
        <v>1</v>
      </c>
      <c r="N21" s="61">
        <v>1</v>
      </c>
    </row>
    <row r="22" spans="1:14">
      <c r="A22" s="57"/>
      <c r="B22" s="143"/>
      <c r="C22" s="141"/>
      <c r="D22" s="135"/>
      <c r="E22" s="133">
        <v>1</v>
      </c>
      <c r="F22" s="60">
        <v>0</v>
      </c>
      <c r="G22" s="60">
        <v>16</v>
      </c>
      <c r="H22" s="148">
        <f t="shared" si="0"/>
        <v>16</v>
      </c>
      <c r="I22" s="67">
        <v>6</v>
      </c>
      <c r="J22" s="148">
        <f t="shared" si="1"/>
        <v>22</v>
      </c>
      <c r="K22" s="68">
        <v>0</v>
      </c>
      <c r="L22" s="68">
        <v>1</v>
      </c>
      <c r="M22" s="434">
        <f t="shared" si="2"/>
        <v>1</v>
      </c>
      <c r="N22" s="68">
        <v>1</v>
      </c>
    </row>
    <row r="23" spans="1:14" ht="12.75" customHeight="1">
      <c r="A23" s="57"/>
      <c r="B23" s="378" t="s">
        <v>18</v>
      </c>
      <c r="C23" s="378"/>
      <c r="D23" s="378"/>
      <c r="E23" s="378"/>
      <c r="F23" s="137">
        <f t="shared" ref="F23:N23" si="3">SUM(F10:F22)</f>
        <v>790</v>
      </c>
      <c r="G23" s="144">
        <f t="shared" si="3"/>
        <v>86</v>
      </c>
      <c r="H23" s="137">
        <f t="shared" si="3"/>
        <v>876</v>
      </c>
      <c r="I23" s="137">
        <f t="shared" si="3"/>
        <v>6</v>
      </c>
      <c r="J23" s="137">
        <f t="shared" si="3"/>
        <v>882</v>
      </c>
      <c r="K23" s="137">
        <f t="shared" si="3"/>
        <v>273</v>
      </c>
      <c r="L23" s="137">
        <f t="shared" si="3"/>
        <v>98</v>
      </c>
      <c r="M23" s="137">
        <f t="shared" si="3"/>
        <v>371</v>
      </c>
      <c r="N23" s="137">
        <f t="shared" si="3"/>
        <v>130</v>
      </c>
    </row>
    <row r="24" spans="1:14">
      <c r="A24" s="57"/>
      <c r="B24" s="139"/>
      <c r="C24" s="139"/>
      <c r="D24" s="145"/>
      <c r="E24" s="143">
        <v>13</v>
      </c>
      <c r="F24" s="60">
        <v>847</v>
      </c>
      <c r="G24" s="432">
        <v>11</v>
      </c>
      <c r="H24" s="137">
        <f t="shared" ref="H24:H36" si="4">F24+G24</f>
        <v>858</v>
      </c>
      <c r="I24" s="60"/>
      <c r="J24" s="137">
        <f t="shared" ref="J24:J36" si="5">H24+I24</f>
        <v>858</v>
      </c>
      <c r="K24" s="61">
        <v>295</v>
      </c>
      <c r="L24" s="61">
        <v>88</v>
      </c>
      <c r="M24" s="146">
        <f t="shared" ref="M24:M36" si="6">K24+L24</f>
        <v>383</v>
      </c>
      <c r="N24" s="61">
        <v>134</v>
      </c>
    </row>
    <row r="25" spans="1:14">
      <c r="A25" s="57"/>
      <c r="B25" s="139"/>
      <c r="C25" s="139" t="s">
        <v>0</v>
      </c>
      <c r="D25" s="145"/>
      <c r="E25" s="136">
        <v>12</v>
      </c>
      <c r="F25" s="60">
        <v>23</v>
      </c>
      <c r="G25" s="432">
        <v>3</v>
      </c>
      <c r="H25" s="137">
        <f t="shared" si="4"/>
        <v>26</v>
      </c>
      <c r="I25" s="60"/>
      <c r="J25" s="137">
        <f t="shared" si="5"/>
        <v>26</v>
      </c>
      <c r="K25" s="61">
        <v>1</v>
      </c>
      <c r="L25" s="61">
        <v>1</v>
      </c>
      <c r="M25" s="146">
        <f t="shared" si="6"/>
        <v>2</v>
      </c>
      <c r="N25" s="61">
        <v>1</v>
      </c>
    </row>
    <row r="26" spans="1:14">
      <c r="A26" s="57"/>
      <c r="B26" s="139" t="s">
        <v>7</v>
      </c>
      <c r="C26" s="143"/>
      <c r="D26" s="145"/>
      <c r="E26" s="136">
        <v>11</v>
      </c>
      <c r="F26" s="60">
        <v>107</v>
      </c>
      <c r="G26" s="432">
        <v>3</v>
      </c>
      <c r="H26" s="137">
        <f t="shared" si="4"/>
        <v>110</v>
      </c>
      <c r="I26" s="60"/>
      <c r="J26" s="137">
        <f t="shared" si="5"/>
        <v>110</v>
      </c>
      <c r="K26" s="61">
        <v>0</v>
      </c>
      <c r="L26" s="61">
        <v>0</v>
      </c>
      <c r="M26" s="146">
        <f t="shared" si="6"/>
        <v>0</v>
      </c>
      <c r="N26" s="61">
        <v>0</v>
      </c>
    </row>
    <row r="27" spans="1:14">
      <c r="A27" s="57"/>
      <c r="B27" s="139" t="s">
        <v>8</v>
      </c>
      <c r="C27" s="139"/>
      <c r="D27" s="145" t="s">
        <v>26</v>
      </c>
      <c r="E27" s="136">
        <v>10</v>
      </c>
      <c r="F27" s="60">
        <v>51</v>
      </c>
      <c r="G27" s="432">
        <v>4</v>
      </c>
      <c r="H27" s="137">
        <f t="shared" si="4"/>
        <v>55</v>
      </c>
      <c r="I27" s="60"/>
      <c r="J27" s="137">
        <f t="shared" si="5"/>
        <v>55</v>
      </c>
      <c r="K27" s="61">
        <v>1</v>
      </c>
      <c r="L27" s="61">
        <v>4</v>
      </c>
      <c r="M27" s="146">
        <f t="shared" si="6"/>
        <v>5</v>
      </c>
      <c r="N27" s="61">
        <v>8</v>
      </c>
    </row>
    <row r="28" spans="1:14">
      <c r="A28" s="57"/>
      <c r="B28" s="139" t="s">
        <v>0</v>
      </c>
      <c r="C28" s="139"/>
      <c r="D28" s="145" t="s">
        <v>8</v>
      </c>
      <c r="E28" s="136">
        <v>9</v>
      </c>
      <c r="F28" s="60">
        <v>23</v>
      </c>
      <c r="G28" s="432">
        <v>0</v>
      </c>
      <c r="H28" s="137">
        <f t="shared" si="4"/>
        <v>23</v>
      </c>
      <c r="I28" s="60"/>
      <c r="J28" s="137">
        <f t="shared" si="5"/>
        <v>23</v>
      </c>
      <c r="K28" s="61">
        <v>2</v>
      </c>
      <c r="L28" s="61">
        <v>0</v>
      </c>
      <c r="M28" s="146">
        <f t="shared" si="6"/>
        <v>2</v>
      </c>
      <c r="N28" s="61">
        <v>0</v>
      </c>
    </row>
    <row r="29" spans="1:14">
      <c r="A29" s="57"/>
      <c r="B29" s="139" t="s">
        <v>2</v>
      </c>
      <c r="C29" s="139" t="s">
        <v>5</v>
      </c>
      <c r="D29" s="145" t="s">
        <v>27</v>
      </c>
      <c r="E29" s="136">
        <v>8</v>
      </c>
      <c r="F29" s="60">
        <v>11</v>
      </c>
      <c r="G29" s="432">
        <v>0</v>
      </c>
      <c r="H29" s="137">
        <f t="shared" si="4"/>
        <v>11</v>
      </c>
      <c r="I29" s="60"/>
      <c r="J29" s="137">
        <f t="shared" si="5"/>
        <v>11</v>
      </c>
      <c r="K29" s="61">
        <v>10</v>
      </c>
      <c r="L29" s="61">
        <v>6</v>
      </c>
      <c r="M29" s="146">
        <f t="shared" si="6"/>
        <v>16</v>
      </c>
      <c r="N29" s="61">
        <v>8</v>
      </c>
    </row>
    <row r="30" spans="1:14">
      <c r="A30" s="57"/>
      <c r="B30" s="139" t="s">
        <v>4</v>
      </c>
      <c r="C30" s="139"/>
      <c r="D30" s="145" t="s">
        <v>4</v>
      </c>
      <c r="E30" s="136">
        <v>7</v>
      </c>
      <c r="F30" s="60">
        <v>52</v>
      </c>
      <c r="G30" s="432">
        <v>2</v>
      </c>
      <c r="H30" s="137">
        <f t="shared" si="4"/>
        <v>54</v>
      </c>
      <c r="I30" s="60"/>
      <c r="J30" s="137">
        <f t="shared" si="5"/>
        <v>54</v>
      </c>
      <c r="K30" s="61">
        <v>1</v>
      </c>
      <c r="L30" s="61">
        <v>0</v>
      </c>
      <c r="M30" s="146">
        <f t="shared" si="6"/>
        <v>1</v>
      </c>
      <c r="N30" s="61">
        <v>0</v>
      </c>
    </row>
    <row r="31" spans="1:14">
      <c r="A31" s="57"/>
      <c r="B31" s="139" t="s">
        <v>0</v>
      </c>
      <c r="C31" s="139"/>
      <c r="D31" s="145" t="s">
        <v>9</v>
      </c>
      <c r="E31" s="136">
        <v>6</v>
      </c>
      <c r="F31" s="60">
        <v>52</v>
      </c>
      <c r="G31" s="432">
        <v>3</v>
      </c>
      <c r="H31" s="137">
        <f t="shared" si="4"/>
        <v>55</v>
      </c>
      <c r="I31" s="60"/>
      <c r="J31" s="137">
        <f t="shared" si="5"/>
        <v>55</v>
      </c>
      <c r="K31" s="61">
        <v>4</v>
      </c>
      <c r="L31" s="61">
        <v>1</v>
      </c>
      <c r="M31" s="146">
        <f t="shared" si="6"/>
        <v>5</v>
      </c>
      <c r="N31" s="61">
        <v>3</v>
      </c>
    </row>
    <row r="32" spans="1:14">
      <c r="A32" s="57"/>
      <c r="B32" s="139" t="s">
        <v>9</v>
      </c>
      <c r="C32" s="133"/>
      <c r="D32" s="145"/>
      <c r="E32" s="136">
        <v>5</v>
      </c>
      <c r="F32" s="60">
        <v>36</v>
      </c>
      <c r="G32" s="432">
        <v>4</v>
      </c>
      <c r="H32" s="137">
        <f t="shared" si="4"/>
        <v>40</v>
      </c>
      <c r="I32" s="60"/>
      <c r="J32" s="137">
        <f t="shared" si="5"/>
        <v>40</v>
      </c>
      <c r="K32" s="61">
        <v>0</v>
      </c>
      <c r="L32" s="61">
        <v>0</v>
      </c>
      <c r="M32" s="146">
        <f t="shared" si="6"/>
        <v>0</v>
      </c>
      <c r="N32" s="61">
        <v>0</v>
      </c>
    </row>
    <row r="33" spans="1:14">
      <c r="A33" s="57"/>
      <c r="B33" s="139"/>
      <c r="C33" s="139"/>
      <c r="D33" s="145"/>
      <c r="E33" s="136">
        <v>4</v>
      </c>
      <c r="F33" s="60">
        <v>43</v>
      </c>
      <c r="G33" s="432">
        <v>4</v>
      </c>
      <c r="H33" s="137">
        <f t="shared" si="4"/>
        <v>47</v>
      </c>
      <c r="I33" s="60"/>
      <c r="J33" s="137">
        <f t="shared" si="5"/>
        <v>47</v>
      </c>
      <c r="K33" s="61">
        <v>1</v>
      </c>
      <c r="L33" s="61">
        <v>0</v>
      </c>
      <c r="M33" s="146">
        <f t="shared" si="6"/>
        <v>1</v>
      </c>
      <c r="N33" s="61">
        <v>0</v>
      </c>
    </row>
    <row r="34" spans="1:14">
      <c r="A34" s="57"/>
      <c r="B34" s="139"/>
      <c r="C34" s="139" t="s">
        <v>1</v>
      </c>
      <c r="D34" s="145"/>
      <c r="E34" s="136">
        <v>3</v>
      </c>
      <c r="F34" s="60">
        <v>7</v>
      </c>
      <c r="G34" s="432">
        <v>6</v>
      </c>
      <c r="H34" s="137">
        <f t="shared" si="4"/>
        <v>13</v>
      </c>
      <c r="I34" s="60"/>
      <c r="J34" s="137">
        <f t="shared" si="5"/>
        <v>13</v>
      </c>
      <c r="K34" s="61">
        <v>0</v>
      </c>
      <c r="L34" s="61">
        <v>0</v>
      </c>
      <c r="M34" s="146">
        <f t="shared" si="6"/>
        <v>0</v>
      </c>
      <c r="N34" s="61">
        <v>0</v>
      </c>
    </row>
    <row r="35" spans="1:14">
      <c r="A35" s="57"/>
      <c r="B35" s="139"/>
      <c r="C35" s="139"/>
      <c r="D35" s="145"/>
      <c r="E35" s="136">
        <v>2</v>
      </c>
      <c r="F35" s="60">
        <v>0</v>
      </c>
      <c r="G35" s="432">
        <v>44</v>
      </c>
      <c r="H35" s="137">
        <f t="shared" si="4"/>
        <v>44</v>
      </c>
      <c r="I35" s="60"/>
      <c r="J35" s="137">
        <f t="shared" si="5"/>
        <v>44</v>
      </c>
      <c r="K35" s="61">
        <v>0</v>
      </c>
      <c r="L35" s="61">
        <v>0</v>
      </c>
      <c r="M35" s="146">
        <f t="shared" si="6"/>
        <v>0</v>
      </c>
      <c r="N35" s="61">
        <v>0</v>
      </c>
    </row>
    <row r="36" spans="1:14">
      <c r="A36" s="57"/>
      <c r="B36" s="143"/>
      <c r="C36" s="143"/>
      <c r="D36" s="145"/>
      <c r="E36" s="133">
        <v>1</v>
      </c>
      <c r="F36" s="60">
        <v>0</v>
      </c>
      <c r="G36" s="432">
        <v>36</v>
      </c>
      <c r="H36" s="137">
        <f t="shared" si="4"/>
        <v>36</v>
      </c>
      <c r="I36" s="60">
        <v>11</v>
      </c>
      <c r="J36" s="137">
        <f t="shared" si="5"/>
        <v>47</v>
      </c>
      <c r="K36" s="61">
        <v>0</v>
      </c>
      <c r="L36" s="61">
        <v>0</v>
      </c>
      <c r="M36" s="146">
        <f t="shared" si="6"/>
        <v>0</v>
      </c>
      <c r="N36" s="61">
        <v>0</v>
      </c>
    </row>
    <row r="37" spans="1:14" ht="12.75" customHeight="1">
      <c r="A37" s="57"/>
      <c r="B37" s="379" t="s">
        <v>19</v>
      </c>
      <c r="C37" s="379"/>
      <c r="D37" s="379"/>
      <c r="E37" s="379"/>
      <c r="F37" s="144">
        <f t="shared" ref="F37:N37" si="7">SUM(F24:F36)</f>
        <v>1252</v>
      </c>
      <c r="G37" s="144">
        <f t="shared" si="7"/>
        <v>120</v>
      </c>
      <c r="H37" s="137">
        <f t="shared" si="7"/>
        <v>1372</v>
      </c>
      <c r="I37" s="137">
        <f t="shared" si="7"/>
        <v>11</v>
      </c>
      <c r="J37" s="137">
        <f t="shared" si="7"/>
        <v>1383</v>
      </c>
      <c r="K37" s="137">
        <f t="shared" si="7"/>
        <v>315</v>
      </c>
      <c r="L37" s="137">
        <f t="shared" si="7"/>
        <v>100</v>
      </c>
      <c r="M37" s="137">
        <f t="shared" si="7"/>
        <v>415</v>
      </c>
      <c r="N37" s="137">
        <f t="shared" si="7"/>
        <v>154</v>
      </c>
    </row>
    <row r="38" spans="1:14">
      <c r="A38" s="57"/>
      <c r="B38" s="133"/>
      <c r="C38" s="133"/>
      <c r="D38" s="147"/>
      <c r="E38" s="136">
        <v>13</v>
      </c>
      <c r="F38" s="60">
        <v>9</v>
      </c>
      <c r="G38" s="432">
        <v>0</v>
      </c>
      <c r="H38" s="137">
        <f t="shared" ref="H38:H50" si="8">F38+G38</f>
        <v>9</v>
      </c>
      <c r="I38" s="60"/>
      <c r="J38" s="137">
        <f t="shared" ref="J38:J50" si="9">H38+I38</f>
        <v>9</v>
      </c>
      <c r="K38" s="61">
        <v>0</v>
      </c>
      <c r="L38" s="61">
        <v>0</v>
      </c>
      <c r="M38" s="146">
        <f t="shared" ref="M38:M50" si="10">K38+L38</f>
        <v>0</v>
      </c>
      <c r="N38" s="61">
        <v>0</v>
      </c>
    </row>
    <row r="39" spans="1:14">
      <c r="A39" s="57"/>
      <c r="B39" s="139" t="s">
        <v>1</v>
      </c>
      <c r="C39" s="139" t="s">
        <v>0</v>
      </c>
      <c r="D39" s="145" t="s">
        <v>21</v>
      </c>
      <c r="E39" s="136">
        <v>12</v>
      </c>
      <c r="F39" s="60">
        <v>0</v>
      </c>
      <c r="G39" s="432">
        <v>0</v>
      </c>
      <c r="H39" s="137">
        <f t="shared" si="8"/>
        <v>0</v>
      </c>
      <c r="I39" s="60"/>
      <c r="J39" s="137">
        <f t="shared" si="9"/>
        <v>0</v>
      </c>
      <c r="K39" s="61">
        <v>0</v>
      </c>
      <c r="L39" s="61">
        <v>0</v>
      </c>
      <c r="M39" s="146">
        <f t="shared" si="10"/>
        <v>0</v>
      </c>
      <c r="N39" s="61">
        <v>0</v>
      </c>
    </row>
    <row r="40" spans="1:14">
      <c r="A40" s="57"/>
      <c r="B40" s="139" t="s">
        <v>10</v>
      </c>
      <c r="C40" s="139"/>
      <c r="D40" s="145" t="s">
        <v>10</v>
      </c>
      <c r="E40" s="136">
        <v>11</v>
      </c>
      <c r="F40" s="60">
        <v>0</v>
      </c>
      <c r="G40" s="432">
        <v>0</v>
      </c>
      <c r="H40" s="137">
        <f t="shared" si="8"/>
        <v>0</v>
      </c>
      <c r="I40" s="60"/>
      <c r="J40" s="137">
        <f t="shared" si="9"/>
        <v>0</v>
      </c>
      <c r="K40" s="61">
        <v>0</v>
      </c>
      <c r="L40" s="61">
        <v>1</v>
      </c>
      <c r="M40" s="146">
        <f t="shared" si="10"/>
        <v>1</v>
      </c>
      <c r="N40" s="61">
        <v>2</v>
      </c>
    </row>
    <row r="41" spans="1:14">
      <c r="A41" s="57"/>
      <c r="B41" s="139" t="s">
        <v>11</v>
      </c>
      <c r="C41" s="133"/>
      <c r="D41" s="145" t="s">
        <v>2</v>
      </c>
      <c r="E41" s="136">
        <v>10</v>
      </c>
      <c r="F41" s="60">
        <v>0</v>
      </c>
      <c r="G41" s="432">
        <v>0</v>
      </c>
      <c r="H41" s="137">
        <f t="shared" si="8"/>
        <v>0</v>
      </c>
      <c r="I41" s="60"/>
      <c r="J41" s="137">
        <f t="shared" si="9"/>
        <v>0</v>
      </c>
      <c r="K41" s="61">
        <v>0</v>
      </c>
      <c r="L41" s="61">
        <v>0</v>
      </c>
      <c r="M41" s="146">
        <f t="shared" si="10"/>
        <v>0</v>
      </c>
      <c r="N41" s="61">
        <v>0</v>
      </c>
    </row>
    <row r="42" spans="1:14">
      <c r="A42" s="57"/>
      <c r="B42" s="139" t="s">
        <v>4</v>
      </c>
      <c r="C42" s="139"/>
      <c r="D42" s="145" t="s">
        <v>27</v>
      </c>
      <c r="E42" s="136">
        <v>9</v>
      </c>
      <c r="F42" s="60">
        <v>0</v>
      </c>
      <c r="G42" s="432">
        <v>0</v>
      </c>
      <c r="H42" s="137">
        <f t="shared" si="8"/>
        <v>0</v>
      </c>
      <c r="I42" s="60"/>
      <c r="J42" s="137">
        <f t="shared" si="9"/>
        <v>0</v>
      </c>
      <c r="K42" s="61">
        <v>0</v>
      </c>
      <c r="L42" s="61">
        <v>0</v>
      </c>
      <c r="M42" s="146">
        <f t="shared" si="10"/>
        <v>0</v>
      </c>
      <c r="N42" s="61">
        <v>0</v>
      </c>
    </row>
    <row r="43" spans="1:14">
      <c r="A43" s="57"/>
      <c r="B43" s="139" t="s">
        <v>3</v>
      </c>
      <c r="C43" s="139" t="s">
        <v>5</v>
      </c>
      <c r="D43" s="145" t="s">
        <v>1</v>
      </c>
      <c r="E43" s="136">
        <v>8</v>
      </c>
      <c r="F43" s="60">
        <v>0</v>
      </c>
      <c r="G43" s="432">
        <v>0</v>
      </c>
      <c r="H43" s="137">
        <f t="shared" si="8"/>
        <v>0</v>
      </c>
      <c r="I43" s="60"/>
      <c r="J43" s="137">
        <f t="shared" si="9"/>
        <v>0</v>
      </c>
      <c r="K43" s="61">
        <v>0</v>
      </c>
      <c r="L43" s="61">
        <v>0</v>
      </c>
      <c r="M43" s="146">
        <f t="shared" si="10"/>
        <v>0</v>
      </c>
      <c r="N43" s="61">
        <v>0</v>
      </c>
    </row>
    <row r="44" spans="1:14">
      <c r="A44" s="57"/>
      <c r="B44" s="139" t="s">
        <v>4</v>
      </c>
      <c r="C44" s="139"/>
      <c r="D44" s="145" t="s">
        <v>26</v>
      </c>
      <c r="E44" s="136">
        <v>7</v>
      </c>
      <c r="F44" s="60">
        <v>0</v>
      </c>
      <c r="G44" s="432">
        <v>0</v>
      </c>
      <c r="H44" s="137">
        <f t="shared" si="8"/>
        <v>0</v>
      </c>
      <c r="I44" s="60"/>
      <c r="J44" s="137">
        <f t="shared" si="9"/>
        <v>0</v>
      </c>
      <c r="K44" s="61">
        <v>0</v>
      </c>
      <c r="L44" s="61">
        <v>0</v>
      </c>
      <c r="M44" s="146">
        <f t="shared" si="10"/>
        <v>0</v>
      </c>
      <c r="N44" s="61">
        <v>0</v>
      </c>
    </row>
    <row r="45" spans="1:14">
      <c r="A45" s="57"/>
      <c r="B45" s="139" t="s">
        <v>1</v>
      </c>
      <c r="C45" s="139"/>
      <c r="D45" s="145" t="s">
        <v>22</v>
      </c>
      <c r="E45" s="136">
        <v>6</v>
      </c>
      <c r="F45" s="60">
        <v>0</v>
      </c>
      <c r="G45" s="432">
        <v>0</v>
      </c>
      <c r="H45" s="137">
        <f t="shared" si="8"/>
        <v>0</v>
      </c>
      <c r="I45" s="60"/>
      <c r="J45" s="137">
        <f t="shared" si="9"/>
        <v>0</v>
      </c>
      <c r="K45" s="61">
        <v>0</v>
      </c>
      <c r="L45" s="61">
        <v>0</v>
      </c>
      <c r="M45" s="146">
        <f t="shared" si="10"/>
        <v>0</v>
      </c>
      <c r="N45" s="61">
        <v>0</v>
      </c>
    </row>
    <row r="46" spans="1:14">
      <c r="A46" s="57"/>
      <c r="B46" s="139" t="s">
        <v>12</v>
      </c>
      <c r="C46" s="133"/>
      <c r="D46" s="145" t="s">
        <v>2</v>
      </c>
      <c r="E46" s="136">
        <v>5</v>
      </c>
      <c r="F46" s="60">
        <v>0</v>
      </c>
      <c r="G46" s="432">
        <v>0</v>
      </c>
      <c r="H46" s="137">
        <f t="shared" si="8"/>
        <v>0</v>
      </c>
      <c r="I46" s="60"/>
      <c r="J46" s="137">
        <f t="shared" si="9"/>
        <v>0</v>
      </c>
      <c r="K46" s="61">
        <v>0</v>
      </c>
      <c r="L46" s="61">
        <v>0</v>
      </c>
      <c r="M46" s="146">
        <f t="shared" si="10"/>
        <v>0</v>
      </c>
      <c r="N46" s="61">
        <v>0</v>
      </c>
    </row>
    <row r="47" spans="1:14">
      <c r="A47" s="57"/>
      <c r="B47" s="139"/>
      <c r="C47" s="139"/>
      <c r="D47" s="145" t="s">
        <v>7</v>
      </c>
      <c r="E47" s="136">
        <v>4</v>
      </c>
      <c r="F47" s="60">
        <v>0</v>
      </c>
      <c r="G47" s="432">
        <v>0</v>
      </c>
      <c r="H47" s="137">
        <f t="shared" si="8"/>
        <v>0</v>
      </c>
      <c r="I47" s="60"/>
      <c r="J47" s="137">
        <f t="shared" si="9"/>
        <v>0</v>
      </c>
      <c r="K47" s="61">
        <v>0</v>
      </c>
      <c r="L47" s="61">
        <v>0</v>
      </c>
      <c r="M47" s="146">
        <f t="shared" si="10"/>
        <v>0</v>
      </c>
      <c r="N47" s="61">
        <v>0</v>
      </c>
    </row>
    <row r="48" spans="1:14">
      <c r="A48" s="57"/>
      <c r="B48" s="139"/>
      <c r="C48" s="139" t="s">
        <v>1</v>
      </c>
      <c r="D48" s="145" t="s">
        <v>1</v>
      </c>
      <c r="E48" s="136">
        <v>3</v>
      </c>
      <c r="F48" s="60">
        <v>0</v>
      </c>
      <c r="G48" s="432">
        <v>0</v>
      </c>
      <c r="H48" s="137">
        <f t="shared" si="8"/>
        <v>0</v>
      </c>
      <c r="I48" s="60"/>
      <c r="J48" s="137">
        <f t="shared" si="9"/>
        <v>0</v>
      </c>
      <c r="K48" s="61">
        <v>0</v>
      </c>
      <c r="L48" s="61">
        <v>0</v>
      </c>
      <c r="M48" s="146">
        <f t="shared" si="10"/>
        <v>0</v>
      </c>
      <c r="N48" s="61">
        <v>0</v>
      </c>
    </row>
    <row r="49" spans="1:14">
      <c r="A49" s="57"/>
      <c r="B49" s="139"/>
      <c r="C49" s="139"/>
      <c r="D49" s="145" t="s">
        <v>3</v>
      </c>
      <c r="E49" s="136">
        <v>2</v>
      </c>
      <c r="F49" s="60">
        <v>0</v>
      </c>
      <c r="G49" s="432">
        <v>0</v>
      </c>
      <c r="H49" s="137">
        <f t="shared" si="8"/>
        <v>0</v>
      </c>
      <c r="I49" s="60"/>
      <c r="J49" s="137">
        <f t="shared" si="9"/>
        <v>0</v>
      </c>
      <c r="K49" s="61">
        <v>0</v>
      </c>
      <c r="L49" s="61">
        <v>0</v>
      </c>
      <c r="M49" s="146">
        <f t="shared" si="10"/>
        <v>0</v>
      </c>
      <c r="N49" s="61">
        <v>0</v>
      </c>
    </row>
    <row r="50" spans="1:14">
      <c r="A50" s="57"/>
      <c r="B50" s="143"/>
      <c r="C50" s="145"/>
      <c r="D50" s="143"/>
      <c r="E50" s="133">
        <v>1</v>
      </c>
      <c r="F50" s="67">
        <v>0</v>
      </c>
      <c r="G50" s="433">
        <v>0</v>
      </c>
      <c r="H50" s="137">
        <f t="shared" si="8"/>
        <v>0</v>
      </c>
      <c r="I50" s="60">
        <v>10</v>
      </c>
      <c r="J50" s="137">
        <f t="shared" si="9"/>
        <v>10</v>
      </c>
      <c r="K50" s="61">
        <v>0</v>
      </c>
      <c r="L50" s="61">
        <v>0</v>
      </c>
      <c r="M50" s="146">
        <f t="shared" si="10"/>
        <v>0</v>
      </c>
      <c r="N50" s="61">
        <v>0</v>
      </c>
    </row>
    <row r="51" spans="1:14" ht="12.75" customHeight="1">
      <c r="B51" s="378" t="s">
        <v>20</v>
      </c>
      <c r="C51" s="378"/>
      <c r="D51" s="378"/>
      <c r="E51" s="378"/>
      <c r="F51" s="137">
        <f t="shared" ref="F51:N51" si="11">SUM(F38:F50)</f>
        <v>9</v>
      </c>
      <c r="G51" s="144">
        <f t="shared" si="11"/>
        <v>0</v>
      </c>
      <c r="H51" s="137">
        <f t="shared" si="11"/>
        <v>9</v>
      </c>
      <c r="I51" s="137">
        <f t="shared" si="11"/>
        <v>10</v>
      </c>
      <c r="J51" s="137">
        <f t="shared" si="11"/>
        <v>19</v>
      </c>
      <c r="K51" s="137">
        <f t="shared" si="11"/>
        <v>0</v>
      </c>
      <c r="L51" s="137">
        <f t="shared" si="11"/>
        <v>1</v>
      </c>
      <c r="M51" s="137">
        <f t="shared" si="11"/>
        <v>1</v>
      </c>
      <c r="N51" s="137">
        <f t="shared" si="11"/>
        <v>2</v>
      </c>
    </row>
    <row r="52" spans="1:14">
      <c r="B52" s="378" t="s">
        <v>37</v>
      </c>
      <c r="C52" s="378"/>
      <c r="D52" s="378"/>
      <c r="E52" s="378"/>
      <c r="F52" s="60"/>
      <c r="G52" s="60"/>
      <c r="H52" s="435"/>
      <c r="I52" s="435"/>
      <c r="J52" s="435"/>
      <c r="K52" s="435"/>
      <c r="L52" s="435"/>
      <c r="M52" s="435">
        <f>SUM(K52:L52)</f>
        <v>0</v>
      </c>
      <c r="N52" s="435"/>
    </row>
    <row r="53" spans="1:14" ht="12.75" customHeight="1">
      <c r="B53" s="375" t="s">
        <v>40</v>
      </c>
      <c r="C53" s="375"/>
      <c r="D53" s="375"/>
      <c r="E53" s="375"/>
      <c r="F53" s="149">
        <f t="shared" ref="F53:N53" si="12">+F23+F37+F51+F52</f>
        <v>2051</v>
      </c>
      <c r="G53" s="149">
        <f t="shared" si="12"/>
        <v>206</v>
      </c>
      <c r="H53" s="149">
        <f t="shared" si="12"/>
        <v>2257</v>
      </c>
      <c r="I53" s="149">
        <f t="shared" si="12"/>
        <v>27</v>
      </c>
      <c r="J53" s="149">
        <f t="shared" si="12"/>
        <v>2284</v>
      </c>
      <c r="K53" s="149">
        <f t="shared" si="12"/>
        <v>588</v>
      </c>
      <c r="L53" s="149">
        <f t="shared" si="12"/>
        <v>199</v>
      </c>
      <c r="M53" s="149">
        <f t="shared" si="12"/>
        <v>787</v>
      </c>
      <c r="N53" s="149">
        <f t="shared" si="12"/>
        <v>286</v>
      </c>
    </row>
    <row r="54" spans="1:14"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</row>
    <row r="55" spans="1:14">
      <c r="B55" s="6" t="s">
        <v>38</v>
      </c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</row>
  </sheetData>
  <protectedRanges>
    <protectedRange sqref="F10:G22 I10:I22 K10:L22 N10:N22 F24:G36 I24:I36 K24:L36 N24:N36 F38:G50 I38:I50 K38:L50 N38:N50 F52:N52" name="dados a serem preenchidos pelos TRTs"/>
    <protectedRange sqref="D2:J3 F4" name="Cabecalho"/>
  </protectedRanges>
  <mergeCells count="19">
    <mergeCell ref="B37:E37"/>
    <mergeCell ref="B51:E51"/>
    <mergeCell ref="B52:E52"/>
    <mergeCell ref="D2:J2"/>
    <mergeCell ref="D3:J3"/>
    <mergeCell ref="B4:E4"/>
    <mergeCell ref="B53:E53"/>
    <mergeCell ref="B5:N5"/>
    <mergeCell ref="B7:E9"/>
    <mergeCell ref="F7:J7"/>
    <mergeCell ref="K7:N7"/>
    <mergeCell ref="F8:H8"/>
    <mergeCell ref="I8:I9"/>
    <mergeCell ref="J8:J9"/>
    <mergeCell ref="K8:K9"/>
    <mergeCell ref="L8:L9"/>
    <mergeCell ref="M8:M9"/>
    <mergeCell ref="N8:N9"/>
    <mergeCell ref="B23:E23"/>
  </mergeCells>
  <pageMargins left="0.511811024" right="0.511811024" top="0.78740157499999996" bottom="0.78740157499999996" header="0.31496062000000002" footer="0.31496062000000002"/>
  <ignoredErrors>
    <ignoredError sqref="H23:O57" 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workbookViewId="0"/>
  </sheetViews>
  <sheetFormatPr defaultRowHeight="12.75"/>
  <cols>
    <col min="1" max="1" width="1.7109375" customWidth="1"/>
    <col min="2" max="2" width="4.42578125" customWidth="1"/>
    <col min="3" max="4" width="4.140625" customWidth="1"/>
    <col min="5" max="5" width="6.28515625" customWidth="1"/>
    <col min="6" max="10" width="10.7109375" customWidth="1"/>
    <col min="11" max="11" width="11.42578125" bestFit="1" customWidth="1"/>
    <col min="12" max="13" width="10.7109375" customWidth="1"/>
    <col min="14" max="14" width="11.42578125" customWidth="1"/>
  </cols>
  <sheetData>
    <row r="1" spans="1:14">
      <c r="B1" s="5" t="s">
        <v>32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spans="1:14">
      <c r="B2" s="5" t="s">
        <v>34</v>
      </c>
      <c r="C2" s="6"/>
      <c r="D2" s="380" t="s">
        <v>66</v>
      </c>
      <c r="E2" s="380"/>
      <c r="F2" s="380"/>
      <c r="G2" s="380"/>
      <c r="H2" s="380"/>
      <c r="I2" s="380"/>
      <c r="J2" s="380"/>
      <c r="K2" s="380"/>
      <c r="L2" s="380"/>
      <c r="M2" s="6"/>
      <c r="N2" s="6"/>
    </row>
    <row r="3" spans="1:14">
      <c r="B3" s="5" t="s">
        <v>33</v>
      </c>
      <c r="C3" s="6"/>
      <c r="D3" s="380" t="s">
        <v>67</v>
      </c>
      <c r="E3" s="380"/>
      <c r="F3" s="380"/>
      <c r="G3" s="380"/>
      <c r="H3" s="380"/>
      <c r="I3" s="380"/>
      <c r="J3" s="380"/>
      <c r="K3" s="380"/>
      <c r="L3" s="380"/>
      <c r="M3" s="6"/>
      <c r="N3" s="6"/>
    </row>
    <row r="4" spans="1:14">
      <c r="B4" s="366" t="s">
        <v>36</v>
      </c>
      <c r="C4" s="366"/>
      <c r="D4" s="366"/>
      <c r="E4" s="366"/>
      <c r="F4" s="150">
        <v>42490</v>
      </c>
      <c r="G4" s="6"/>
      <c r="H4" s="6"/>
      <c r="I4" s="6"/>
      <c r="J4" s="6"/>
      <c r="K4" s="6"/>
      <c r="L4" s="6"/>
      <c r="M4" s="6"/>
      <c r="N4" s="6"/>
    </row>
    <row r="5" spans="1:14">
      <c r="B5" s="337" t="s">
        <v>24</v>
      </c>
      <c r="C5" s="337"/>
      <c r="D5" s="337"/>
      <c r="E5" s="337"/>
      <c r="F5" s="337"/>
      <c r="G5" s="337"/>
      <c r="H5" s="337"/>
      <c r="I5" s="337"/>
      <c r="J5" s="337"/>
      <c r="K5" s="337"/>
      <c r="L5" s="337"/>
      <c r="M5" s="337"/>
      <c r="N5" s="337"/>
    </row>
    <row r="6" spans="1:14">
      <c r="B6" s="8" t="s">
        <v>39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12.75" customHeight="1">
      <c r="B7" s="382" t="s">
        <v>41</v>
      </c>
      <c r="C7" s="382"/>
      <c r="D7" s="382"/>
      <c r="E7" s="382"/>
      <c r="F7" s="382" t="s">
        <v>35</v>
      </c>
      <c r="G7" s="382"/>
      <c r="H7" s="382"/>
      <c r="I7" s="382"/>
      <c r="J7" s="382"/>
      <c r="K7" s="382" t="s">
        <v>28</v>
      </c>
      <c r="L7" s="382"/>
      <c r="M7" s="382"/>
      <c r="N7" s="382"/>
    </row>
    <row r="8" spans="1:14" ht="12.75" customHeight="1">
      <c r="B8" s="382"/>
      <c r="C8" s="382"/>
      <c r="D8" s="382"/>
      <c r="E8" s="382"/>
      <c r="F8" s="382" t="s">
        <v>13</v>
      </c>
      <c r="G8" s="382"/>
      <c r="H8" s="382"/>
      <c r="I8" s="382" t="s">
        <v>14</v>
      </c>
      <c r="J8" s="382" t="s">
        <v>15</v>
      </c>
      <c r="K8" s="382" t="s">
        <v>30</v>
      </c>
      <c r="L8" s="382" t="s">
        <v>31</v>
      </c>
      <c r="M8" s="382" t="s">
        <v>15</v>
      </c>
      <c r="N8" s="382" t="s">
        <v>29</v>
      </c>
    </row>
    <row r="9" spans="1:14" ht="24">
      <c r="B9" s="382"/>
      <c r="C9" s="382"/>
      <c r="D9" s="382"/>
      <c r="E9" s="382"/>
      <c r="F9" s="151" t="s">
        <v>16</v>
      </c>
      <c r="G9" s="151" t="s">
        <v>17</v>
      </c>
      <c r="H9" s="151" t="s">
        <v>23</v>
      </c>
      <c r="I9" s="382"/>
      <c r="J9" s="382"/>
      <c r="K9" s="382"/>
      <c r="L9" s="382"/>
      <c r="M9" s="382"/>
      <c r="N9" s="382"/>
    </row>
    <row r="10" spans="1:14">
      <c r="A10" s="57"/>
      <c r="B10" s="152"/>
      <c r="C10" s="153"/>
      <c r="D10" s="42"/>
      <c r="E10" s="154">
        <v>13</v>
      </c>
      <c r="F10" s="155">
        <v>287</v>
      </c>
      <c r="G10" s="155"/>
      <c r="H10" s="156">
        <f>F10+G10</f>
        <v>287</v>
      </c>
      <c r="I10" s="155"/>
      <c r="J10" s="156">
        <f>H10+I10</f>
        <v>287</v>
      </c>
      <c r="K10" s="157">
        <v>164</v>
      </c>
      <c r="L10" s="157">
        <v>35</v>
      </c>
      <c r="M10" s="158">
        <f>K10+L10</f>
        <v>199</v>
      </c>
      <c r="N10" s="157">
        <v>43</v>
      </c>
    </row>
    <row r="11" spans="1:14">
      <c r="A11" s="57"/>
      <c r="B11" s="43" t="s">
        <v>1</v>
      </c>
      <c r="C11" s="74" t="s">
        <v>0</v>
      </c>
      <c r="D11" s="42"/>
      <c r="E11" s="154">
        <v>12</v>
      </c>
      <c r="F11" s="155">
        <v>6</v>
      </c>
      <c r="G11" s="155"/>
      <c r="H11" s="156">
        <f t="shared" ref="H11:H22" si="0">F11+G11</f>
        <v>6</v>
      </c>
      <c r="I11" s="155"/>
      <c r="J11" s="156">
        <f t="shared" ref="J11:J50" si="1">H11+I11</f>
        <v>6</v>
      </c>
      <c r="K11" s="157">
        <v>3</v>
      </c>
      <c r="L11" s="157">
        <v>2</v>
      </c>
      <c r="M11" s="158">
        <f t="shared" ref="M11:M22" si="2">K11+L11</f>
        <v>5</v>
      </c>
      <c r="N11" s="157">
        <v>2</v>
      </c>
    </row>
    <row r="12" spans="1:14">
      <c r="A12" s="57"/>
      <c r="B12" s="43" t="s">
        <v>2</v>
      </c>
      <c r="C12" s="75"/>
      <c r="D12" s="46" t="s">
        <v>6</v>
      </c>
      <c r="E12" s="154">
        <v>11</v>
      </c>
      <c r="F12" s="155">
        <v>14</v>
      </c>
      <c r="G12" s="155"/>
      <c r="H12" s="156">
        <f t="shared" si="0"/>
        <v>14</v>
      </c>
      <c r="I12" s="155"/>
      <c r="J12" s="156">
        <f t="shared" si="1"/>
        <v>14</v>
      </c>
      <c r="K12" s="157">
        <v>1</v>
      </c>
      <c r="L12" s="157"/>
      <c r="M12" s="158">
        <f t="shared" si="2"/>
        <v>1</v>
      </c>
      <c r="N12" s="157"/>
    </row>
    <row r="13" spans="1:14">
      <c r="A13" s="57"/>
      <c r="B13" s="43" t="s">
        <v>1</v>
      </c>
      <c r="C13" s="74"/>
      <c r="D13" s="46" t="s">
        <v>10</v>
      </c>
      <c r="E13" s="154">
        <v>10</v>
      </c>
      <c r="F13" s="155">
        <v>24</v>
      </c>
      <c r="G13" s="155"/>
      <c r="H13" s="156">
        <f t="shared" si="0"/>
        <v>24</v>
      </c>
      <c r="I13" s="155"/>
      <c r="J13" s="156">
        <f t="shared" si="1"/>
        <v>24</v>
      </c>
      <c r="K13" s="157"/>
      <c r="L13" s="157"/>
      <c r="M13" s="158">
        <f t="shared" si="2"/>
        <v>0</v>
      </c>
      <c r="N13" s="157"/>
    </row>
    <row r="14" spans="1:14">
      <c r="A14" s="57"/>
      <c r="B14" s="43" t="s">
        <v>3</v>
      </c>
      <c r="C14" s="74"/>
      <c r="D14" s="46" t="s">
        <v>25</v>
      </c>
      <c r="E14" s="154">
        <v>9</v>
      </c>
      <c r="F14" s="155">
        <v>8</v>
      </c>
      <c r="G14" s="155"/>
      <c r="H14" s="156">
        <f t="shared" si="0"/>
        <v>8</v>
      </c>
      <c r="I14" s="155"/>
      <c r="J14" s="156">
        <f t="shared" si="1"/>
        <v>8</v>
      </c>
      <c r="K14" s="157"/>
      <c r="L14" s="157">
        <v>1</v>
      </c>
      <c r="M14" s="158">
        <f t="shared" si="2"/>
        <v>1</v>
      </c>
      <c r="N14" s="157">
        <v>2</v>
      </c>
    </row>
    <row r="15" spans="1:14">
      <c r="A15" s="57"/>
      <c r="B15" s="43" t="s">
        <v>4</v>
      </c>
      <c r="C15" s="74" t="s">
        <v>5</v>
      </c>
      <c r="D15" s="46" t="s">
        <v>22</v>
      </c>
      <c r="E15" s="154">
        <v>8</v>
      </c>
      <c r="F15" s="155">
        <v>4</v>
      </c>
      <c r="G15" s="155"/>
      <c r="H15" s="156">
        <f t="shared" si="0"/>
        <v>4</v>
      </c>
      <c r="I15" s="155"/>
      <c r="J15" s="156">
        <f t="shared" si="1"/>
        <v>4</v>
      </c>
      <c r="K15" s="157">
        <v>1</v>
      </c>
      <c r="L15" s="157"/>
      <c r="M15" s="158">
        <f t="shared" si="2"/>
        <v>1</v>
      </c>
      <c r="N15" s="157"/>
    </row>
    <row r="16" spans="1:14">
      <c r="A16" s="57"/>
      <c r="B16" s="43" t="s">
        <v>6</v>
      </c>
      <c r="C16" s="74"/>
      <c r="D16" s="46" t="s">
        <v>12</v>
      </c>
      <c r="E16" s="154">
        <v>7</v>
      </c>
      <c r="F16" s="155">
        <v>10</v>
      </c>
      <c r="G16" s="155"/>
      <c r="H16" s="156">
        <f t="shared" si="0"/>
        <v>10</v>
      </c>
      <c r="I16" s="155"/>
      <c r="J16" s="156">
        <f t="shared" si="1"/>
        <v>10</v>
      </c>
      <c r="K16" s="157">
        <v>1</v>
      </c>
      <c r="L16" s="157">
        <v>3</v>
      </c>
      <c r="M16" s="158">
        <f t="shared" si="2"/>
        <v>4</v>
      </c>
      <c r="N16" s="157">
        <v>8</v>
      </c>
    </row>
    <row r="17" spans="1:14">
      <c r="A17" s="57"/>
      <c r="B17" s="43" t="s">
        <v>7</v>
      </c>
      <c r="C17" s="75"/>
      <c r="D17" s="46" t="s">
        <v>4</v>
      </c>
      <c r="E17" s="154">
        <v>6</v>
      </c>
      <c r="F17" s="155">
        <v>16</v>
      </c>
      <c r="G17" s="155"/>
      <c r="H17" s="156">
        <f t="shared" si="0"/>
        <v>16</v>
      </c>
      <c r="I17" s="155"/>
      <c r="J17" s="156">
        <f t="shared" si="1"/>
        <v>16</v>
      </c>
      <c r="K17" s="157"/>
      <c r="L17" s="157">
        <v>1</v>
      </c>
      <c r="M17" s="158">
        <f t="shared" si="2"/>
        <v>1</v>
      </c>
      <c r="N17" s="157">
        <v>1</v>
      </c>
    </row>
    <row r="18" spans="1:14">
      <c r="A18" s="57"/>
      <c r="B18" s="43" t="s">
        <v>1</v>
      </c>
      <c r="C18" s="74"/>
      <c r="D18" s="46" t="s">
        <v>9</v>
      </c>
      <c r="E18" s="154">
        <v>5</v>
      </c>
      <c r="F18" s="155">
        <v>24</v>
      </c>
      <c r="G18" s="155"/>
      <c r="H18" s="156">
        <f t="shared" si="0"/>
        <v>24</v>
      </c>
      <c r="I18" s="155"/>
      <c r="J18" s="156">
        <f t="shared" si="1"/>
        <v>24</v>
      </c>
      <c r="K18" s="157"/>
      <c r="L18" s="157"/>
      <c r="M18" s="158">
        <f t="shared" si="2"/>
        <v>0</v>
      </c>
      <c r="N18" s="157"/>
    </row>
    <row r="19" spans="1:14">
      <c r="A19" s="57"/>
      <c r="B19" s="43"/>
      <c r="C19" s="74"/>
      <c r="D19" s="46" t="s">
        <v>12</v>
      </c>
      <c r="E19" s="154">
        <v>4</v>
      </c>
      <c r="F19" s="155">
        <v>120</v>
      </c>
      <c r="G19" s="155"/>
      <c r="H19" s="156">
        <f t="shared" si="0"/>
        <v>120</v>
      </c>
      <c r="I19" s="155"/>
      <c r="J19" s="156">
        <f t="shared" si="1"/>
        <v>120</v>
      </c>
      <c r="K19" s="157">
        <v>1</v>
      </c>
      <c r="L19" s="157"/>
      <c r="M19" s="158">
        <f t="shared" si="2"/>
        <v>1</v>
      </c>
      <c r="N19" s="157"/>
    </row>
    <row r="20" spans="1:14">
      <c r="A20" s="57"/>
      <c r="B20" s="43"/>
      <c r="C20" s="74" t="s">
        <v>1</v>
      </c>
      <c r="D20" s="42"/>
      <c r="E20" s="154">
        <v>3</v>
      </c>
      <c r="F20" s="155"/>
      <c r="G20" s="155">
        <v>14</v>
      </c>
      <c r="H20" s="156">
        <f t="shared" si="0"/>
        <v>14</v>
      </c>
      <c r="I20" s="155"/>
      <c r="J20" s="156">
        <f t="shared" si="1"/>
        <v>14</v>
      </c>
      <c r="K20" s="157"/>
      <c r="L20" s="157"/>
      <c r="M20" s="158">
        <f t="shared" si="2"/>
        <v>0</v>
      </c>
      <c r="N20" s="157"/>
    </row>
    <row r="21" spans="1:14">
      <c r="A21" s="57"/>
      <c r="B21" s="43"/>
      <c r="C21" s="74"/>
      <c r="D21" s="42"/>
      <c r="E21" s="154">
        <v>2</v>
      </c>
      <c r="F21" s="155"/>
      <c r="G21" s="155">
        <v>20</v>
      </c>
      <c r="H21" s="156">
        <f t="shared" si="0"/>
        <v>20</v>
      </c>
      <c r="I21" s="155"/>
      <c r="J21" s="156">
        <f t="shared" si="1"/>
        <v>20</v>
      </c>
      <c r="K21" s="157"/>
      <c r="L21" s="157"/>
      <c r="M21" s="158">
        <f t="shared" si="2"/>
        <v>0</v>
      </c>
      <c r="N21" s="157"/>
    </row>
    <row r="22" spans="1:14">
      <c r="A22" s="57"/>
      <c r="B22" s="76"/>
      <c r="C22" s="75"/>
      <c r="D22" s="42"/>
      <c r="E22" s="152">
        <v>1</v>
      </c>
      <c r="F22" s="155"/>
      <c r="G22" s="155">
        <v>18</v>
      </c>
      <c r="H22" s="163">
        <f t="shared" si="0"/>
        <v>18</v>
      </c>
      <c r="I22" s="162">
        <v>13</v>
      </c>
      <c r="J22" s="163">
        <f t="shared" si="1"/>
        <v>31</v>
      </c>
      <c r="K22" s="164"/>
      <c r="L22" s="164"/>
      <c r="M22" s="439">
        <f t="shared" si="2"/>
        <v>0</v>
      </c>
      <c r="N22" s="157"/>
    </row>
    <row r="23" spans="1:14" ht="12.75" customHeight="1">
      <c r="A23" s="57"/>
      <c r="B23" s="383" t="s">
        <v>18</v>
      </c>
      <c r="C23" s="384"/>
      <c r="D23" s="384"/>
      <c r="E23" s="385"/>
      <c r="F23" s="156">
        <f t="shared" ref="F23:N23" si="3">SUM(F10:F22)</f>
        <v>513</v>
      </c>
      <c r="G23" s="160">
        <f t="shared" si="3"/>
        <v>52</v>
      </c>
      <c r="H23" s="156">
        <f t="shared" si="3"/>
        <v>565</v>
      </c>
      <c r="I23" s="156">
        <f t="shared" si="3"/>
        <v>13</v>
      </c>
      <c r="J23" s="156">
        <f t="shared" si="3"/>
        <v>578</v>
      </c>
      <c r="K23" s="156">
        <f t="shared" si="3"/>
        <v>171</v>
      </c>
      <c r="L23" s="156">
        <f t="shared" si="3"/>
        <v>42</v>
      </c>
      <c r="M23" s="156">
        <f t="shared" si="3"/>
        <v>213</v>
      </c>
      <c r="N23" s="436">
        <f t="shared" si="3"/>
        <v>56</v>
      </c>
    </row>
    <row r="24" spans="1:14">
      <c r="A24" s="57"/>
      <c r="B24" s="43"/>
      <c r="C24" s="43"/>
      <c r="D24" s="48"/>
      <c r="E24" s="76">
        <v>13</v>
      </c>
      <c r="F24" s="155">
        <v>790</v>
      </c>
      <c r="G24" s="172"/>
      <c r="H24" s="156">
        <f>F24+G24</f>
        <v>790</v>
      </c>
      <c r="I24" s="155"/>
      <c r="J24" s="156">
        <f t="shared" si="1"/>
        <v>790</v>
      </c>
      <c r="K24" s="157">
        <v>272</v>
      </c>
      <c r="L24" s="157">
        <v>74</v>
      </c>
      <c r="M24" s="161">
        <f>K24+L24</f>
        <v>346</v>
      </c>
      <c r="N24" s="437">
        <v>109</v>
      </c>
    </row>
    <row r="25" spans="1:14">
      <c r="A25" s="57"/>
      <c r="B25" s="43"/>
      <c r="C25" s="43" t="s">
        <v>0</v>
      </c>
      <c r="D25" s="48"/>
      <c r="E25" s="154">
        <v>12</v>
      </c>
      <c r="F25" s="155">
        <v>16</v>
      </c>
      <c r="G25" s="172"/>
      <c r="H25" s="156">
        <f t="shared" ref="H25:H50" si="4">F25+G25</f>
        <v>16</v>
      </c>
      <c r="I25" s="155"/>
      <c r="J25" s="156">
        <f t="shared" si="1"/>
        <v>16</v>
      </c>
      <c r="K25" s="157">
        <v>1</v>
      </c>
      <c r="L25" s="157">
        <v>4</v>
      </c>
      <c r="M25" s="161">
        <f t="shared" ref="M25:M36" si="5">K25+L25</f>
        <v>5</v>
      </c>
      <c r="N25" s="437">
        <v>8</v>
      </c>
    </row>
    <row r="26" spans="1:14">
      <c r="A26" s="57"/>
      <c r="B26" s="43" t="s">
        <v>7</v>
      </c>
      <c r="C26" s="76"/>
      <c r="D26" s="48"/>
      <c r="E26" s="154">
        <v>11</v>
      </c>
      <c r="F26" s="155">
        <v>62</v>
      </c>
      <c r="G26" s="172"/>
      <c r="H26" s="156">
        <f t="shared" si="4"/>
        <v>62</v>
      </c>
      <c r="I26" s="155"/>
      <c r="J26" s="156">
        <f t="shared" si="1"/>
        <v>62</v>
      </c>
      <c r="K26" s="157">
        <v>1</v>
      </c>
      <c r="L26" s="157"/>
      <c r="M26" s="161">
        <f t="shared" si="5"/>
        <v>1</v>
      </c>
      <c r="N26" s="437"/>
    </row>
    <row r="27" spans="1:14">
      <c r="A27" s="57"/>
      <c r="B27" s="43" t="s">
        <v>8</v>
      </c>
      <c r="C27" s="43"/>
      <c r="D27" s="48" t="s">
        <v>26</v>
      </c>
      <c r="E27" s="154">
        <v>10</v>
      </c>
      <c r="F27" s="155">
        <v>29</v>
      </c>
      <c r="G27" s="172"/>
      <c r="H27" s="156">
        <f t="shared" si="4"/>
        <v>29</v>
      </c>
      <c r="I27" s="155"/>
      <c r="J27" s="156">
        <f t="shared" si="1"/>
        <v>29</v>
      </c>
      <c r="K27" s="157">
        <v>1</v>
      </c>
      <c r="L27" s="157"/>
      <c r="M27" s="161">
        <f t="shared" si="5"/>
        <v>1</v>
      </c>
      <c r="N27" s="437"/>
    </row>
    <row r="28" spans="1:14">
      <c r="A28" s="57"/>
      <c r="B28" s="43" t="s">
        <v>0</v>
      </c>
      <c r="C28" s="43"/>
      <c r="D28" s="48" t="s">
        <v>8</v>
      </c>
      <c r="E28" s="154">
        <v>9</v>
      </c>
      <c r="F28" s="155">
        <v>9</v>
      </c>
      <c r="G28" s="172"/>
      <c r="H28" s="156">
        <f t="shared" si="4"/>
        <v>9</v>
      </c>
      <c r="I28" s="155"/>
      <c r="J28" s="156">
        <f t="shared" si="1"/>
        <v>9</v>
      </c>
      <c r="K28" s="157"/>
      <c r="L28" s="157">
        <v>2</v>
      </c>
      <c r="M28" s="161">
        <f t="shared" si="5"/>
        <v>2</v>
      </c>
      <c r="N28" s="437">
        <v>5</v>
      </c>
    </row>
    <row r="29" spans="1:14">
      <c r="A29" s="57"/>
      <c r="B29" s="43" t="s">
        <v>2</v>
      </c>
      <c r="C29" s="43" t="s">
        <v>5</v>
      </c>
      <c r="D29" s="48" t="s">
        <v>27</v>
      </c>
      <c r="E29" s="154">
        <v>8</v>
      </c>
      <c r="F29" s="155">
        <v>11</v>
      </c>
      <c r="G29" s="172"/>
      <c r="H29" s="156">
        <f t="shared" si="4"/>
        <v>11</v>
      </c>
      <c r="I29" s="155"/>
      <c r="J29" s="156">
        <f t="shared" si="1"/>
        <v>11</v>
      </c>
      <c r="K29" s="157"/>
      <c r="L29" s="157">
        <v>2</v>
      </c>
      <c r="M29" s="161">
        <f t="shared" si="5"/>
        <v>2</v>
      </c>
      <c r="N29" s="437">
        <v>3</v>
      </c>
    </row>
    <row r="30" spans="1:14">
      <c r="A30" s="57"/>
      <c r="B30" s="43" t="s">
        <v>4</v>
      </c>
      <c r="C30" s="43"/>
      <c r="D30" s="48" t="s">
        <v>4</v>
      </c>
      <c r="E30" s="154">
        <v>7</v>
      </c>
      <c r="F30" s="155">
        <v>12</v>
      </c>
      <c r="G30" s="172"/>
      <c r="H30" s="156">
        <f t="shared" si="4"/>
        <v>12</v>
      </c>
      <c r="I30" s="155"/>
      <c r="J30" s="156">
        <f t="shared" si="1"/>
        <v>12</v>
      </c>
      <c r="K30" s="157"/>
      <c r="L30" s="157"/>
      <c r="M30" s="161">
        <f t="shared" si="5"/>
        <v>0</v>
      </c>
      <c r="N30" s="437"/>
    </row>
    <row r="31" spans="1:14">
      <c r="A31" s="57"/>
      <c r="B31" s="43" t="s">
        <v>0</v>
      </c>
      <c r="C31" s="43"/>
      <c r="D31" s="48" t="s">
        <v>9</v>
      </c>
      <c r="E31" s="154">
        <v>6</v>
      </c>
      <c r="F31" s="155">
        <v>15</v>
      </c>
      <c r="G31" s="172"/>
      <c r="H31" s="156">
        <f t="shared" si="4"/>
        <v>15</v>
      </c>
      <c r="I31" s="155"/>
      <c r="J31" s="156">
        <f t="shared" si="1"/>
        <v>15</v>
      </c>
      <c r="K31" s="157"/>
      <c r="L31" s="157">
        <v>2</v>
      </c>
      <c r="M31" s="161">
        <f t="shared" si="5"/>
        <v>2</v>
      </c>
      <c r="N31" s="437">
        <v>5</v>
      </c>
    </row>
    <row r="32" spans="1:14">
      <c r="A32" s="57"/>
      <c r="B32" s="43" t="s">
        <v>9</v>
      </c>
      <c r="C32" s="152"/>
      <c r="D32" s="48"/>
      <c r="E32" s="154">
        <v>5</v>
      </c>
      <c r="F32" s="155">
        <v>30</v>
      </c>
      <c r="G32" s="172"/>
      <c r="H32" s="156">
        <f t="shared" si="4"/>
        <v>30</v>
      </c>
      <c r="I32" s="155"/>
      <c r="J32" s="156">
        <f t="shared" si="1"/>
        <v>30</v>
      </c>
      <c r="K32" s="157"/>
      <c r="L32" s="157">
        <v>1</v>
      </c>
      <c r="M32" s="161">
        <f t="shared" si="5"/>
        <v>1</v>
      </c>
      <c r="N32" s="437">
        <v>3</v>
      </c>
    </row>
    <row r="33" spans="1:14">
      <c r="A33" s="57"/>
      <c r="B33" s="43"/>
      <c r="C33" s="43"/>
      <c r="D33" s="48"/>
      <c r="E33" s="154">
        <v>4</v>
      </c>
      <c r="F33" s="155">
        <v>48</v>
      </c>
      <c r="G33" s="172"/>
      <c r="H33" s="156">
        <f t="shared" si="4"/>
        <v>48</v>
      </c>
      <c r="I33" s="155"/>
      <c r="J33" s="156">
        <f t="shared" si="1"/>
        <v>48</v>
      </c>
      <c r="K33" s="157"/>
      <c r="L33" s="157">
        <v>1</v>
      </c>
      <c r="M33" s="161">
        <f t="shared" si="5"/>
        <v>1</v>
      </c>
      <c r="N33" s="437">
        <v>1</v>
      </c>
    </row>
    <row r="34" spans="1:14">
      <c r="A34" s="57"/>
      <c r="B34" s="43"/>
      <c r="C34" s="43" t="s">
        <v>1</v>
      </c>
      <c r="D34" s="48"/>
      <c r="E34" s="154">
        <v>3</v>
      </c>
      <c r="F34" s="155"/>
      <c r="G34" s="172">
        <v>35</v>
      </c>
      <c r="H34" s="156">
        <f t="shared" si="4"/>
        <v>35</v>
      </c>
      <c r="I34" s="155"/>
      <c r="J34" s="156">
        <f t="shared" si="1"/>
        <v>35</v>
      </c>
      <c r="K34" s="157"/>
      <c r="L34" s="157">
        <v>1</v>
      </c>
      <c r="M34" s="161">
        <f t="shared" si="5"/>
        <v>1</v>
      </c>
      <c r="N34" s="437">
        <v>4</v>
      </c>
    </row>
    <row r="35" spans="1:14">
      <c r="A35" s="57"/>
      <c r="B35" s="43"/>
      <c r="C35" s="43"/>
      <c r="D35" s="48"/>
      <c r="E35" s="154">
        <v>2</v>
      </c>
      <c r="F35" s="155"/>
      <c r="G35" s="172">
        <v>47</v>
      </c>
      <c r="H35" s="156">
        <f t="shared" si="4"/>
        <v>47</v>
      </c>
      <c r="I35" s="155"/>
      <c r="J35" s="156">
        <f t="shared" si="1"/>
        <v>47</v>
      </c>
      <c r="K35" s="157"/>
      <c r="L35" s="157"/>
      <c r="M35" s="161">
        <f t="shared" si="5"/>
        <v>0</v>
      </c>
      <c r="N35" s="437"/>
    </row>
    <row r="36" spans="1:14">
      <c r="A36" s="57"/>
      <c r="B36" s="76"/>
      <c r="C36" s="76"/>
      <c r="D36" s="48"/>
      <c r="E36" s="152">
        <v>1</v>
      </c>
      <c r="F36" s="155"/>
      <c r="G36" s="172">
        <v>46</v>
      </c>
      <c r="H36" s="156">
        <f t="shared" si="4"/>
        <v>46</v>
      </c>
      <c r="I36" s="155">
        <v>21</v>
      </c>
      <c r="J36" s="156">
        <f t="shared" si="1"/>
        <v>67</v>
      </c>
      <c r="K36" s="157">
        <v>4</v>
      </c>
      <c r="L36" s="157">
        <v>4</v>
      </c>
      <c r="M36" s="161">
        <f t="shared" si="5"/>
        <v>8</v>
      </c>
      <c r="N36" s="437">
        <v>4</v>
      </c>
    </row>
    <row r="37" spans="1:14" ht="12.75" customHeight="1">
      <c r="A37" s="57"/>
      <c r="B37" s="383" t="s">
        <v>19</v>
      </c>
      <c r="C37" s="384"/>
      <c r="D37" s="384"/>
      <c r="E37" s="384"/>
      <c r="F37" s="160">
        <f t="shared" ref="F37:N37" si="6">SUM(F24:F36)</f>
        <v>1022</v>
      </c>
      <c r="G37" s="160">
        <f t="shared" si="6"/>
        <v>128</v>
      </c>
      <c r="H37" s="156">
        <f t="shared" si="6"/>
        <v>1150</v>
      </c>
      <c r="I37" s="156">
        <f t="shared" si="6"/>
        <v>21</v>
      </c>
      <c r="J37" s="156">
        <f t="shared" si="6"/>
        <v>1171</v>
      </c>
      <c r="K37" s="156">
        <f t="shared" si="6"/>
        <v>279</v>
      </c>
      <c r="L37" s="156">
        <f t="shared" si="6"/>
        <v>91</v>
      </c>
      <c r="M37" s="156">
        <f t="shared" si="6"/>
        <v>370</v>
      </c>
      <c r="N37" s="438">
        <f t="shared" si="6"/>
        <v>142</v>
      </c>
    </row>
    <row r="38" spans="1:14">
      <c r="A38" s="57"/>
      <c r="B38" s="152"/>
      <c r="C38" s="152"/>
      <c r="D38" s="78"/>
      <c r="E38" s="154">
        <v>13</v>
      </c>
      <c r="F38" s="155">
        <v>4</v>
      </c>
      <c r="G38" s="155"/>
      <c r="H38" s="440">
        <f t="shared" si="4"/>
        <v>4</v>
      </c>
      <c r="I38" s="441"/>
      <c r="J38" s="440">
        <f t="shared" si="1"/>
        <v>4</v>
      </c>
      <c r="K38" s="442">
        <v>1</v>
      </c>
      <c r="L38" s="442">
        <v>4</v>
      </c>
      <c r="M38" s="443">
        <f>K38+L38</f>
        <v>5</v>
      </c>
      <c r="N38" s="157">
        <v>8</v>
      </c>
    </row>
    <row r="39" spans="1:14">
      <c r="A39" s="57"/>
      <c r="B39" s="43" t="s">
        <v>1</v>
      </c>
      <c r="C39" s="43" t="s">
        <v>0</v>
      </c>
      <c r="D39" s="48" t="s">
        <v>21</v>
      </c>
      <c r="E39" s="154">
        <v>12</v>
      </c>
      <c r="F39" s="155"/>
      <c r="G39" s="155"/>
      <c r="H39" s="156">
        <f t="shared" si="4"/>
        <v>0</v>
      </c>
      <c r="I39" s="155"/>
      <c r="J39" s="156">
        <f t="shared" si="1"/>
        <v>0</v>
      </c>
      <c r="K39" s="157"/>
      <c r="L39" s="157"/>
      <c r="M39" s="161">
        <f t="shared" ref="M39:M50" si="7">K39+L39</f>
        <v>0</v>
      </c>
      <c r="N39" s="157"/>
    </row>
    <row r="40" spans="1:14">
      <c r="A40" s="57"/>
      <c r="B40" s="43" t="s">
        <v>10</v>
      </c>
      <c r="C40" s="43"/>
      <c r="D40" s="48" t="s">
        <v>10</v>
      </c>
      <c r="E40" s="154">
        <v>11</v>
      </c>
      <c r="F40" s="155"/>
      <c r="G40" s="155"/>
      <c r="H40" s="156">
        <f t="shared" si="4"/>
        <v>0</v>
      </c>
      <c r="I40" s="155"/>
      <c r="J40" s="156">
        <f t="shared" si="1"/>
        <v>0</v>
      </c>
      <c r="K40" s="157"/>
      <c r="L40" s="157"/>
      <c r="M40" s="161">
        <f t="shared" si="7"/>
        <v>0</v>
      </c>
      <c r="N40" s="157"/>
    </row>
    <row r="41" spans="1:14">
      <c r="A41" s="57"/>
      <c r="B41" s="43" t="s">
        <v>11</v>
      </c>
      <c r="C41" s="152"/>
      <c r="D41" s="48" t="s">
        <v>2</v>
      </c>
      <c r="E41" s="154">
        <v>10</v>
      </c>
      <c r="F41" s="155">
        <v>1</v>
      </c>
      <c r="G41" s="155"/>
      <c r="H41" s="156">
        <f t="shared" si="4"/>
        <v>1</v>
      </c>
      <c r="I41" s="155"/>
      <c r="J41" s="156">
        <f t="shared" si="1"/>
        <v>1</v>
      </c>
      <c r="K41" s="157"/>
      <c r="L41" s="157"/>
      <c r="M41" s="161">
        <f t="shared" si="7"/>
        <v>0</v>
      </c>
      <c r="N41" s="157"/>
    </row>
    <row r="42" spans="1:14">
      <c r="A42" s="57"/>
      <c r="B42" s="43" t="s">
        <v>4</v>
      </c>
      <c r="C42" s="43"/>
      <c r="D42" s="48" t="s">
        <v>27</v>
      </c>
      <c r="E42" s="154">
        <v>9</v>
      </c>
      <c r="F42" s="155"/>
      <c r="G42" s="155"/>
      <c r="H42" s="156">
        <f t="shared" si="4"/>
        <v>0</v>
      </c>
      <c r="I42" s="155"/>
      <c r="J42" s="156">
        <f t="shared" si="1"/>
        <v>0</v>
      </c>
      <c r="K42" s="157"/>
      <c r="L42" s="157"/>
      <c r="M42" s="161">
        <f t="shared" si="7"/>
        <v>0</v>
      </c>
      <c r="N42" s="157"/>
    </row>
    <row r="43" spans="1:14">
      <c r="A43" s="57"/>
      <c r="B43" s="43" t="s">
        <v>3</v>
      </c>
      <c r="C43" s="43" t="s">
        <v>5</v>
      </c>
      <c r="D43" s="48" t="s">
        <v>1</v>
      </c>
      <c r="E43" s="154">
        <v>8</v>
      </c>
      <c r="F43" s="155"/>
      <c r="G43" s="155"/>
      <c r="H43" s="156">
        <f t="shared" si="4"/>
        <v>0</v>
      </c>
      <c r="I43" s="155"/>
      <c r="J43" s="156">
        <f t="shared" si="1"/>
        <v>0</v>
      </c>
      <c r="K43" s="157"/>
      <c r="L43" s="157"/>
      <c r="M43" s="161">
        <f t="shared" si="7"/>
        <v>0</v>
      </c>
      <c r="N43" s="157"/>
    </row>
    <row r="44" spans="1:14">
      <c r="A44" s="57"/>
      <c r="B44" s="43" t="s">
        <v>4</v>
      </c>
      <c r="C44" s="43"/>
      <c r="D44" s="48" t="s">
        <v>26</v>
      </c>
      <c r="E44" s="154">
        <v>7</v>
      </c>
      <c r="F44" s="155"/>
      <c r="G44" s="155"/>
      <c r="H44" s="156">
        <f t="shared" si="4"/>
        <v>0</v>
      </c>
      <c r="I44" s="155"/>
      <c r="J44" s="156">
        <f t="shared" si="1"/>
        <v>0</v>
      </c>
      <c r="K44" s="157"/>
      <c r="L44" s="157"/>
      <c r="M44" s="161">
        <f t="shared" si="7"/>
        <v>0</v>
      </c>
      <c r="N44" s="157"/>
    </row>
    <row r="45" spans="1:14">
      <c r="A45" s="57"/>
      <c r="B45" s="43" t="s">
        <v>1</v>
      </c>
      <c r="C45" s="43"/>
      <c r="D45" s="48" t="s">
        <v>22</v>
      </c>
      <c r="E45" s="154">
        <v>6</v>
      </c>
      <c r="F45" s="155"/>
      <c r="G45" s="155"/>
      <c r="H45" s="156">
        <f t="shared" si="4"/>
        <v>0</v>
      </c>
      <c r="I45" s="155"/>
      <c r="J45" s="156">
        <f t="shared" si="1"/>
        <v>0</v>
      </c>
      <c r="K45" s="157"/>
      <c r="L45" s="157"/>
      <c r="M45" s="161">
        <f t="shared" si="7"/>
        <v>0</v>
      </c>
      <c r="N45" s="157"/>
    </row>
    <row r="46" spans="1:14">
      <c r="A46" s="57"/>
      <c r="B46" s="43" t="s">
        <v>12</v>
      </c>
      <c r="C46" s="152"/>
      <c r="D46" s="48" t="s">
        <v>2</v>
      </c>
      <c r="E46" s="154">
        <v>5</v>
      </c>
      <c r="F46" s="155"/>
      <c r="G46" s="155"/>
      <c r="H46" s="156">
        <f t="shared" si="4"/>
        <v>0</v>
      </c>
      <c r="I46" s="155"/>
      <c r="J46" s="156">
        <f t="shared" si="1"/>
        <v>0</v>
      </c>
      <c r="K46" s="157"/>
      <c r="L46" s="157"/>
      <c r="M46" s="161">
        <f t="shared" si="7"/>
        <v>0</v>
      </c>
      <c r="N46" s="157"/>
    </row>
    <row r="47" spans="1:14">
      <c r="A47" s="57"/>
      <c r="B47" s="43"/>
      <c r="C47" s="43"/>
      <c r="D47" s="48" t="s">
        <v>7</v>
      </c>
      <c r="E47" s="154">
        <v>4</v>
      </c>
      <c r="F47" s="155"/>
      <c r="G47" s="155"/>
      <c r="H47" s="156">
        <f t="shared" si="4"/>
        <v>0</v>
      </c>
      <c r="I47" s="155"/>
      <c r="J47" s="156">
        <f t="shared" si="1"/>
        <v>0</v>
      </c>
      <c r="K47" s="157"/>
      <c r="L47" s="157">
        <v>1</v>
      </c>
      <c r="M47" s="161">
        <f t="shared" si="7"/>
        <v>1</v>
      </c>
      <c r="N47" s="157">
        <v>1</v>
      </c>
    </row>
    <row r="48" spans="1:14">
      <c r="A48" s="57"/>
      <c r="B48" s="43"/>
      <c r="C48" s="43" t="s">
        <v>1</v>
      </c>
      <c r="D48" s="48" t="s">
        <v>1</v>
      </c>
      <c r="E48" s="154">
        <v>3</v>
      </c>
      <c r="F48" s="155"/>
      <c r="G48" s="155"/>
      <c r="H48" s="156">
        <f t="shared" si="4"/>
        <v>0</v>
      </c>
      <c r="I48" s="155"/>
      <c r="J48" s="156">
        <f t="shared" si="1"/>
        <v>0</v>
      </c>
      <c r="K48" s="157"/>
      <c r="L48" s="157"/>
      <c r="M48" s="161">
        <f t="shared" si="7"/>
        <v>0</v>
      </c>
      <c r="N48" s="157"/>
    </row>
    <row r="49" spans="1:14">
      <c r="A49" s="57"/>
      <c r="B49" s="43"/>
      <c r="C49" s="43"/>
      <c r="D49" s="48" t="s">
        <v>3</v>
      </c>
      <c r="E49" s="154">
        <v>2</v>
      </c>
      <c r="F49" s="155"/>
      <c r="G49" s="155"/>
      <c r="H49" s="156">
        <f t="shared" si="4"/>
        <v>0</v>
      </c>
      <c r="I49" s="155"/>
      <c r="J49" s="156">
        <f t="shared" si="1"/>
        <v>0</v>
      </c>
      <c r="K49" s="157"/>
      <c r="L49" s="157"/>
      <c r="M49" s="161">
        <f t="shared" si="7"/>
        <v>0</v>
      </c>
      <c r="N49" s="157"/>
    </row>
    <row r="50" spans="1:14">
      <c r="A50" s="57"/>
      <c r="B50" s="76"/>
      <c r="C50" s="48"/>
      <c r="D50" s="76"/>
      <c r="E50" s="152">
        <v>1</v>
      </c>
      <c r="F50" s="162"/>
      <c r="G50" s="162"/>
      <c r="H50" s="163">
        <f t="shared" si="4"/>
        <v>0</v>
      </c>
      <c r="I50" s="162"/>
      <c r="J50" s="163">
        <f t="shared" si="1"/>
        <v>0</v>
      </c>
      <c r="K50" s="164"/>
      <c r="L50" s="164"/>
      <c r="M50" s="165">
        <f t="shared" si="7"/>
        <v>0</v>
      </c>
      <c r="N50" s="164"/>
    </row>
    <row r="51" spans="1:14" ht="12.75" customHeight="1">
      <c r="B51" s="386" t="s">
        <v>20</v>
      </c>
      <c r="C51" s="386"/>
      <c r="D51" s="386"/>
      <c r="E51" s="386"/>
      <c r="F51" s="156">
        <f t="shared" ref="F51:N51" si="8">SUM(F38:F50)</f>
        <v>5</v>
      </c>
      <c r="G51" s="156">
        <f t="shared" si="8"/>
        <v>0</v>
      </c>
      <c r="H51" s="156">
        <f t="shared" si="8"/>
        <v>5</v>
      </c>
      <c r="I51" s="156">
        <f t="shared" si="8"/>
        <v>0</v>
      </c>
      <c r="J51" s="156">
        <f t="shared" si="8"/>
        <v>5</v>
      </c>
      <c r="K51" s="156">
        <f t="shared" si="8"/>
        <v>1</v>
      </c>
      <c r="L51" s="156">
        <f t="shared" si="8"/>
        <v>5</v>
      </c>
      <c r="M51" s="156">
        <f t="shared" si="8"/>
        <v>6</v>
      </c>
      <c r="N51" s="156">
        <f t="shared" si="8"/>
        <v>9</v>
      </c>
    </row>
    <row r="52" spans="1:14">
      <c r="B52" s="383" t="s">
        <v>37</v>
      </c>
      <c r="C52" s="384"/>
      <c r="D52" s="384"/>
      <c r="E52" s="385"/>
      <c r="F52" s="155"/>
      <c r="G52" s="155"/>
      <c r="H52" s="155"/>
      <c r="I52" s="155"/>
      <c r="J52" s="155"/>
      <c r="K52" s="155">
        <v>5</v>
      </c>
      <c r="L52" s="155">
        <v>9</v>
      </c>
      <c r="M52" s="155">
        <f>SUM(K52:L52)</f>
        <v>14</v>
      </c>
      <c r="N52" s="155">
        <v>13</v>
      </c>
    </row>
    <row r="53" spans="1:14" ht="12.75" customHeight="1">
      <c r="B53" s="381" t="s">
        <v>40</v>
      </c>
      <c r="C53" s="381"/>
      <c r="D53" s="381"/>
      <c r="E53" s="381"/>
      <c r="F53" s="166">
        <f t="shared" ref="F53:N53" si="9">+F23+F37+F51+F52</f>
        <v>1540</v>
      </c>
      <c r="G53" s="166">
        <f t="shared" si="9"/>
        <v>180</v>
      </c>
      <c r="H53" s="166">
        <f t="shared" si="9"/>
        <v>1720</v>
      </c>
      <c r="I53" s="166">
        <f t="shared" si="9"/>
        <v>34</v>
      </c>
      <c r="J53" s="166">
        <f t="shared" si="9"/>
        <v>1754</v>
      </c>
      <c r="K53" s="166">
        <f t="shared" si="9"/>
        <v>456</v>
      </c>
      <c r="L53" s="166">
        <f t="shared" si="9"/>
        <v>147</v>
      </c>
      <c r="M53" s="166">
        <f t="shared" si="9"/>
        <v>603</v>
      </c>
      <c r="N53" s="166">
        <f t="shared" si="9"/>
        <v>220</v>
      </c>
    </row>
    <row r="54" spans="1:14"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</row>
    <row r="55" spans="1:14">
      <c r="B55" s="6" t="s">
        <v>38</v>
      </c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</row>
  </sheetData>
  <protectedRanges>
    <protectedRange sqref="F10:G22 I10:I22 K10:L22 N10:N22 F24:G36 I24:I36 K24:L36 N24:N36 F38:G50 I38:I50 K38:L50 N38:N50 F52:N52" name="dados a serem preenchidos pelos TRTs"/>
    <protectedRange sqref="D2:J3 F4" name="Cabecalho"/>
  </protectedRanges>
  <mergeCells count="19">
    <mergeCell ref="B37:E37"/>
    <mergeCell ref="B51:E51"/>
    <mergeCell ref="B52:E52"/>
    <mergeCell ref="B4:E4"/>
    <mergeCell ref="D2:L2"/>
    <mergeCell ref="D3:L3"/>
    <mergeCell ref="B53:E53"/>
    <mergeCell ref="B5:N5"/>
    <mergeCell ref="B7:E9"/>
    <mergeCell ref="F7:J7"/>
    <mergeCell ref="K7:N7"/>
    <mergeCell ref="F8:H8"/>
    <mergeCell ref="I8:I9"/>
    <mergeCell ref="J8:J9"/>
    <mergeCell ref="K8:K9"/>
    <mergeCell ref="L8:L9"/>
    <mergeCell ref="M8:M9"/>
    <mergeCell ref="N8:N9"/>
    <mergeCell ref="B23:E23"/>
  </mergeCells>
  <pageMargins left="0.511811024" right="0.511811024" top="0.78740157499999996" bottom="0.78740157499999996" header="0.31496062000000002" footer="0.31496062000000002"/>
  <ignoredErrors>
    <ignoredError sqref="H23:N52" 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workbookViewId="0"/>
  </sheetViews>
  <sheetFormatPr defaultRowHeight="12.75"/>
  <cols>
    <col min="1" max="1" width="1.7109375" customWidth="1"/>
    <col min="2" max="2" width="4.42578125" customWidth="1"/>
    <col min="3" max="4" width="4.140625" customWidth="1"/>
    <col min="5" max="5" width="6.28515625" customWidth="1"/>
    <col min="6" max="10" width="10.7109375" customWidth="1"/>
    <col min="11" max="11" width="11.42578125" bestFit="1" customWidth="1"/>
    <col min="12" max="13" width="10.7109375" customWidth="1"/>
    <col min="14" max="14" width="11.42578125" customWidth="1"/>
  </cols>
  <sheetData>
    <row r="1" spans="1:14">
      <c r="B1" s="5" t="s">
        <v>32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spans="1:14">
      <c r="B2" s="5" t="s">
        <v>68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spans="1:14">
      <c r="B3" s="5" t="s">
        <v>69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>
      <c r="B4" s="6" t="s">
        <v>70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</row>
    <row r="5" spans="1:14">
      <c r="B5" s="337" t="s">
        <v>24</v>
      </c>
      <c r="C5" s="337"/>
      <c r="D5" s="337"/>
      <c r="E5" s="337"/>
      <c r="F5" s="337"/>
      <c r="G5" s="337"/>
      <c r="H5" s="337"/>
      <c r="I5" s="337"/>
      <c r="J5" s="337"/>
      <c r="K5" s="337"/>
      <c r="L5" s="337"/>
      <c r="M5" s="337"/>
      <c r="N5" s="337"/>
    </row>
    <row r="6" spans="1:14">
      <c r="B6" s="8" t="s">
        <v>39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12.75" customHeight="1">
      <c r="B7" s="338" t="s">
        <v>41</v>
      </c>
      <c r="C7" s="338"/>
      <c r="D7" s="338"/>
      <c r="E7" s="338"/>
      <c r="F7" s="338" t="s">
        <v>35</v>
      </c>
      <c r="G7" s="338"/>
      <c r="H7" s="338"/>
      <c r="I7" s="338"/>
      <c r="J7" s="338"/>
      <c r="K7" s="338" t="s">
        <v>28</v>
      </c>
      <c r="L7" s="338"/>
      <c r="M7" s="338"/>
      <c r="N7" s="338"/>
    </row>
    <row r="8" spans="1:14" ht="12.75" customHeight="1">
      <c r="B8" s="338"/>
      <c r="C8" s="338"/>
      <c r="D8" s="338"/>
      <c r="E8" s="338"/>
      <c r="F8" s="338" t="s">
        <v>13</v>
      </c>
      <c r="G8" s="338"/>
      <c r="H8" s="338"/>
      <c r="I8" s="338" t="s">
        <v>14</v>
      </c>
      <c r="J8" s="338" t="s">
        <v>15</v>
      </c>
      <c r="K8" s="338" t="s">
        <v>30</v>
      </c>
      <c r="L8" s="338" t="s">
        <v>31</v>
      </c>
      <c r="M8" s="338" t="s">
        <v>15</v>
      </c>
      <c r="N8" s="338" t="s">
        <v>29</v>
      </c>
    </row>
    <row r="9" spans="1:14" ht="24">
      <c r="B9" s="338"/>
      <c r="C9" s="338"/>
      <c r="D9" s="338"/>
      <c r="E9" s="338"/>
      <c r="F9" s="167" t="s">
        <v>16</v>
      </c>
      <c r="G9" s="167" t="s">
        <v>17</v>
      </c>
      <c r="H9" s="167" t="s">
        <v>23</v>
      </c>
      <c r="I9" s="338"/>
      <c r="J9" s="338"/>
      <c r="K9" s="338"/>
      <c r="L9" s="338"/>
      <c r="M9" s="338"/>
      <c r="N9" s="338"/>
    </row>
    <row r="10" spans="1:14">
      <c r="A10" s="57"/>
      <c r="B10" s="168"/>
      <c r="C10" s="169"/>
      <c r="D10" s="11"/>
      <c r="E10" s="170">
        <v>13</v>
      </c>
      <c r="F10" s="173">
        <v>148</v>
      </c>
      <c r="G10" s="173"/>
      <c r="H10" s="173">
        <f>F10+G10</f>
        <v>148</v>
      </c>
      <c r="I10" s="173"/>
      <c r="J10" s="173">
        <f>H10+I10</f>
        <v>148</v>
      </c>
      <c r="K10" s="177">
        <v>132</v>
      </c>
      <c r="L10" s="177">
        <v>18</v>
      </c>
      <c r="M10" s="178">
        <f>K10+L10</f>
        <v>150</v>
      </c>
      <c r="N10" s="177">
        <v>25</v>
      </c>
    </row>
    <row r="11" spans="1:14">
      <c r="A11" s="57"/>
      <c r="B11" s="15" t="s">
        <v>1</v>
      </c>
      <c r="C11" s="88" t="s">
        <v>0</v>
      </c>
      <c r="D11" s="11"/>
      <c r="E11" s="170">
        <v>12</v>
      </c>
      <c r="F11" s="173">
        <v>10</v>
      </c>
      <c r="G11" s="173"/>
      <c r="H11" s="173">
        <f t="shared" ref="H11:H22" si="0">F11+G11</f>
        <v>10</v>
      </c>
      <c r="I11" s="173"/>
      <c r="J11" s="173">
        <f t="shared" ref="J11:J50" si="1">H11+I11</f>
        <v>10</v>
      </c>
      <c r="K11" s="177">
        <v>2</v>
      </c>
      <c r="L11" s="177">
        <v>5</v>
      </c>
      <c r="M11" s="178">
        <f t="shared" ref="M11:M22" si="2">K11+L11</f>
        <v>7</v>
      </c>
      <c r="N11" s="177">
        <v>9</v>
      </c>
    </row>
    <row r="12" spans="1:14">
      <c r="A12" s="57"/>
      <c r="B12" s="15" t="s">
        <v>2</v>
      </c>
      <c r="C12" s="89"/>
      <c r="D12" s="18" t="s">
        <v>6</v>
      </c>
      <c r="E12" s="170">
        <v>11</v>
      </c>
      <c r="F12" s="173">
        <v>17</v>
      </c>
      <c r="G12" s="173"/>
      <c r="H12" s="173">
        <f t="shared" si="0"/>
        <v>17</v>
      </c>
      <c r="I12" s="173"/>
      <c r="J12" s="173">
        <f t="shared" si="1"/>
        <v>17</v>
      </c>
      <c r="K12" s="177"/>
      <c r="L12" s="177"/>
      <c r="M12" s="178">
        <f t="shared" si="2"/>
        <v>0</v>
      </c>
      <c r="N12" s="177"/>
    </row>
    <row r="13" spans="1:14">
      <c r="A13" s="57"/>
      <c r="B13" s="15" t="s">
        <v>1</v>
      </c>
      <c r="C13" s="88"/>
      <c r="D13" s="18" t="s">
        <v>10</v>
      </c>
      <c r="E13" s="170">
        <v>10</v>
      </c>
      <c r="F13" s="173">
        <v>8</v>
      </c>
      <c r="G13" s="173"/>
      <c r="H13" s="173">
        <f t="shared" si="0"/>
        <v>8</v>
      </c>
      <c r="I13" s="173"/>
      <c r="J13" s="173">
        <f t="shared" si="1"/>
        <v>8</v>
      </c>
      <c r="K13" s="177"/>
      <c r="L13" s="177"/>
      <c r="M13" s="178">
        <f t="shared" si="2"/>
        <v>0</v>
      </c>
      <c r="N13" s="177"/>
    </row>
    <row r="14" spans="1:14" ht="12.75" customHeight="1">
      <c r="A14" s="57"/>
      <c r="B14" s="15" t="s">
        <v>3</v>
      </c>
      <c r="C14" s="88"/>
      <c r="D14" s="18" t="s">
        <v>25</v>
      </c>
      <c r="E14" s="170">
        <v>9</v>
      </c>
      <c r="F14" s="173">
        <v>10</v>
      </c>
      <c r="G14" s="173"/>
      <c r="H14" s="173">
        <f t="shared" si="0"/>
        <v>10</v>
      </c>
      <c r="I14" s="173"/>
      <c r="J14" s="173">
        <f t="shared" si="1"/>
        <v>10</v>
      </c>
      <c r="K14" s="177">
        <v>1</v>
      </c>
      <c r="L14" s="177"/>
      <c r="M14" s="178">
        <f t="shared" si="2"/>
        <v>1</v>
      </c>
      <c r="N14" s="177"/>
    </row>
    <row r="15" spans="1:14" ht="12.75" customHeight="1">
      <c r="A15" s="57"/>
      <c r="B15" s="15" t="s">
        <v>4</v>
      </c>
      <c r="C15" s="88" t="s">
        <v>5</v>
      </c>
      <c r="D15" s="18" t="s">
        <v>22</v>
      </c>
      <c r="E15" s="170">
        <v>8</v>
      </c>
      <c r="F15" s="173">
        <v>2</v>
      </c>
      <c r="G15" s="173"/>
      <c r="H15" s="173">
        <f t="shared" si="0"/>
        <v>2</v>
      </c>
      <c r="I15" s="173"/>
      <c r="J15" s="173">
        <f t="shared" si="1"/>
        <v>2</v>
      </c>
      <c r="K15" s="177"/>
      <c r="L15" s="177"/>
      <c r="M15" s="178">
        <f t="shared" si="2"/>
        <v>0</v>
      </c>
      <c r="N15" s="177"/>
    </row>
    <row r="16" spans="1:14" ht="12.75" customHeight="1">
      <c r="A16" s="57"/>
      <c r="B16" s="15" t="s">
        <v>6</v>
      </c>
      <c r="C16" s="88"/>
      <c r="D16" s="18" t="s">
        <v>12</v>
      </c>
      <c r="E16" s="170">
        <v>7</v>
      </c>
      <c r="F16" s="173">
        <v>41</v>
      </c>
      <c r="G16" s="173"/>
      <c r="H16" s="173">
        <f t="shared" si="0"/>
        <v>41</v>
      </c>
      <c r="I16" s="173"/>
      <c r="J16" s="173">
        <f t="shared" si="1"/>
        <v>41</v>
      </c>
      <c r="K16" s="177"/>
      <c r="L16" s="177"/>
      <c r="M16" s="178">
        <f t="shared" si="2"/>
        <v>0</v>
      </c>
      <c r="N16" s="177"/>
    </row>
    <row r="17" spans="1:14" ht="12.75" customHeight="1">
      <c r="A17" s="57"/>
      <c r="B17" s="15" t="s">
        <v>7</v>
      </c>
      <c r="C17" s="89"/>
      <c r="D17" s="18" t="s">
        <v>4</v>
      </c>
      <c r="E17" s="170">
        <v>6</v>
      </c>
      <c r="F17" s="173">
        <v>30</v>
      </c>
      <c r="G17" s="173"/>
      <c r="H17" s="173">
        <f t="shared" si="0"/>
        <v>30</v>
      </c>
      <c r="I17" s="173"/>
      <c r="J17" s="173">
        <f t="shared" si="1"/>
        <v>30</v>
      </c>
      <c r="K17" s="177">
        <v>1</v>
      </c>
      <c r="L17" s="177"/>
      <c r="M17" s="178">
        <f t="shared" si="2"/>
        <v>1</v>
      </c>
      <c r="N17" s="177"/>
    </row>
    <row r="18" spans="1:14" ht="12.75" customHeight="1">
      <c r="A18" s="57"/>
      <c r="B18" s="15" t="s">
        <v>1</v>
      </c>
      <c r="C18" s="88"/>
      <c r="D18" s="18" t="s">
        <v>9</v>
      </c>
      <c r="E18" s="170">
        <v>5</v>
      </c>
      <c r="F18" s="173">
        <v>12</v>
      </c>
      <c r="G18" s="173"/>
      <c r="H18" s="173">
        <f t="shared" si="0"/>
        <v>12</v>
      </c>
      <c r="I18" s="173"/>
      <c r="J18" s="173">
        <f t="shared" si="1"/>
        <v>12</v>
      </c>
      <c r="K18" s="177">
        <v>1</v>
      </c>
      <c r="L18" s="177"/>
      <c r="M18" s="178">
        <f t="shared" si="2"/>
        <v>1</v>
      </c>
      <c r="N18" s="177"/>
    </row>
    <row r="19" spans="1:14" ht="12.75" customHeight="1">
      <c r="A19" s="57"/>
      <c r="B19" s="15"/>
      <c r="C19" s="88"/>
      <c r="D19" s="18" t="s">
        <v>12</v>
      </c>
      <c r="E19" s="170">
        <v>4</v>
      </c>
      <c r="F19" s="173">
        <v>27</v>
      </c>
      <c r="G19" s="173"/>
      <c r="H19" s="173">
        <f t="shared" si="0"/>
        <v>27</v>
      </c>
      <c r="I19" s="173"/>
      <c r="J19" s="173">
        <f t="shared" si="1"/>
        <v>27</v>
      </c>
      <c r="K19" s="177"/>
      <c r="L19" s="177"/>
      <c r="M19" s="178">
        <f t="shared" si="2"/>
        <v>0</v>
      </c>
      <c r="N19" s="177"/>
    </row>
    <row r="20" spans="1:14">
      <c r="A20" s="57"/>
      <c r="B20" s="15"/>
      <c r="C20" s="88" t="s">
        <v>1</v>
      </c>
      <c r="D20" s="11"/>
      <c r="E20" s="170">
        <v>3</v>
      </c>
      <c r="F20" s="173"/>
      <c r="G20" s="173">
        <v>31</v>
      </c>
      <c r="H20" s="173">
        <f t="shared" si="0"/>
        <v>31</v>
      </c>
      <c r="I20" s="173"/>
      <c r="J20" s="173">
        <f t="shared" si="1"/>
        <v>31</v>
      </c>
      <c r="K20" s="177"/>
      <c r="L20" s="177"/>
      <c r="M20" s="178">
        <f t="shared" si="2"/>
        <v>0</v>
      </c>
      <c r="N20" s="177"/>
    </row>
    <row r="21" spans="1:14">
      <c r="A21" s="57"/>
      <c r="B21" s="15"/>
      <c r="C21" s="88"/>
      <c r="D21" s="11"/>
      <c r="E21" s="170">
        <v>2</v>
      </c>
      <c r="F21" s="173"/>
      <c r="G21" s="173"/>
      <c r="H21" s="173">
        <f t="shared" si="0"/>
        <v>0</v>
      </c>
      <c r="I21" s="173"/>
      <c r="J21" s="173">
        <f t="shared" si="1"/>
        <v>0</v>
      </c>
      <c r="K21" s="177"/>
      <c r="L21" s="177"/>
      <c r="M21" s="178">
        <f t="shared" si="2"/>
        <v>0</v>
      </c>
      <c r="N21" s="177"/>
    </row>
    <row r="22" spans="1:14">
      <c r="A22" s="57"/>
      <c r="B22" s="90"/>
      <c r="C22" s="89"/>
      <c r="D22" s="11"/>
      <c r="E22" s="168">
        <v>1</v>
      </c>
      <c r="F22" s="173"/>
      <c r="G22" s="173">
        <v>1</v>
      </c>
      <c r="H22" s="175">
        <f t="shared" si="0"/>
        <v>1</v>
      </c>
      <c r="I22" s="175">
        <v>16</v>
      </c>
      <c r="J22" s="175">
        <f t="shared" si="1"/>
        <v>17</v>
      </c>
      <c r="K22" s="179"/>
      <c r="L22" s="179"/>
      <c r="M22" s="445">
        <f t="shared" si="2"/>
        <v>0</v>
      </c>
      <c r="N22" s="179"/>
    </row>
    <row r="23" spans="1:14" ht="12.75" customHeight="1">
      <c r="A23" s="57"/>
      <c r="B23" s="340" t="s">
        <v>18</v>
      </c>
      <c r="C23" s="341"/>
      <c r="D23" s="341"/>
      <c r="E23" s="342"/>
      <c r="F23" s="173">
        <f t="shared" ref="F23:N23" si="3">SUM(F10:F22)</f>
        <v>305</v>
      </c>
      <c r="G23" s="174">
        <f t="shared" si="3"/>
        <v>32</v>
      </c>
      <c r="H23" s="173">
        <f t="shared" si="3"/>
        <v>337</v>
      </c>
      <c r="I23" s="173">
        <f t="shared" si="3"/>
        <v>16</v>
      </c>
      <c r="J23" s="173">
        <f t="shared" si="3"/>
        <v>353</v>
      </c>
      <c r="K23" s="173">
        <f t="shared" si="3"/>
        <v>137</v>
      </c>
      <c r="L23" s="173">
        <f t="shared" si="3"/>
        <v>23</v>
      </c>
      <c r="M23" s="173">
        <f t="shared" si="3"/>
        <v>160</v>
      </c>
      <c r="N23" s="173">
        <f t="shared" si="3"/>
        <v>34</v>
      </c>
    </row>
    <row r="24" spans="1:14">
      <c r="A24" s="57"/>
      <c r="B24" s="15"/>
      <c r="C24" s="15"/>
      <c r="D24" s="22"/>
      <c r="E24" s="90">
        <v>13</v>
      </c>
      <c r="F24" s="173">
        <v>332</v>
      </c>
      <c r="G24" s="174"/>
      <c r="H24" s="173">
        <f>F24+G24</f>
        <v>332</v>
      </c>
      <c r="I24" s="173"/>
      <c r="J24" s="173">
        <f t="shared" si="1"/>
        <v>332</v>
      </c>
      <c r="K24" s="177">
        <v>78</v>
      </c>
      <c r="L24" s="177">
        <v>22</v>
      </c>
      <c r="M24" s="177">
        <f>K24+L24</f>
        <v>100</v>
      </c>
      <c r="N24" s="177">
        <v>36</v>
      </c>
    </row>
    <row r="25" spans="1:14">
      <c r="A25" s="57"/>
      <c r="B25" s="15"/>
      <c r="C25" s="15" t="s">
        <v>0</v>
      </c>
      <c r="D25" s="22"/>
      <c r="E25" s="170">
        <v>12</v>
      </c>
      <c r="F25" s="173">
        <v>17</v>
      </c>
      <c r="G25" s="174"/>
      <c r="H25" s="173">
        <f t="shared" ref="H25:H50" si="4">F25+G25</f>
        <v>17</v>
      </c>
      <c r="I25" s="173"/>
      <c r="J25" s="173">
        <f t="shared" si="1"/>
        <v>17</v>
      </c>
      <c r="K25" s="177">
        <v>1</v>
      </c>
      <c r="L25" s="177"/>
      <c r="M25" s="177">
        <f t="shared" ref="M25:M36" si="5">K25+L25</f>
        <v>1</v>
      </c>
      <c r="N25" s="177"/>
    </row>
    <row r="26" spans="1:14">
      <c r="A26" s="57"/>
      <c r="B26" s="15" t="s">
        <v>7</v>
      </c>
      <c r="C26" s="90"/>
      <c r="D26" s="22"/>
      <c r="E26" s="170">
        <v>11</v>
      </c>
      <c r="F26" s="173">
        <v>28</v>
      </c>
      <c r="G26" s="174"/>
      <c r="H26" s="173">
        <f t="shared" si="4"/>
        <v>28</v>
      </c>
      <c r="I26" s="173"/>
      <c r="J26" s="173">
        <f t="shared" si="1"/>
        <v>28</v>
      </c>
      <c r="K26" s="177"/>
      <c r="L26" s="177">
        <v>1</v>
      </c>
      <c r="M26" s="177">
        <f t="shared" si="5"/>
        <v>1</v>
      </c>
      <c r="N26" s="177">
        <v>1</v>
      </c>
    </row>
    <row r="27" spans="1:14">
      <c r="A27" s="57"/>
      <c r="B27" s="15" t="s">
        <v>8</v>
      </c>
      <c r="C27" s="15"/>
      <c r="D27" s="22" t="s">
        <v>26</v>
      </c>
      <c r="E27" s="170">
        <v>10</v>
      </c>
      <c r="F27" s="173">
        <v>16</v>
      </c>
      <c r="G27" s="174"/>
      <c r="H27" s="173">
        <f t="shared" si="4"/>
        <v>16</v>
      </c>
      <c r="I27" s="173"/>
      <c r="J27" s="173">
        <f t="shared" si="1"/>
        <v>16</v>
      </c>
      <c r="K27" s="177">
        <v>2</v>
      </c>
      <c r="L27" s="177">
        <v>1</v>
      </c>
      <c r="M27" s="177">
        <f t="shared" si="5"/>
        <v>3</v>
      </c>
      <c r="N27" s="177">
        <v>2</v>
      </c>
    </row>
    <row r="28" spans="1:14">
      <c r="A28" s="57"/>
      <c r="B28" s="15" t="s">
        <v>0</v>
      </c>
      <c r="C28" s="15"/>
      <c r="D28" s="22" t="s">
        <v>8</v>
      </c>
      <c r="E28" s="170">
        <v>9</v>
      </c>
      <c r="F28" s="173">
        <v>16</v>
      </c>
      <c r="G28" s="174"/>
      <c r="H28" s="173">
        <f t="shared" si="4"/>
        <v>16</v>
      </c>
      <c r="I28" s="173"/>
      <c r="J28" s="173">
        <f t="shared" si="1"/>
        <v>16</v>
      </c>
      <c r="K28" s="177">
        <v>2</v>
      </c>
      <c r="L28" s="177">
        <v>1</v>
      </c>
      <c r="M28" s="177">
        <f t="shared" si="5"/>
        <v>3</v>
      </c>
      <c r="N28" s="177">
        <v>1</v>
      </c>
    </row>
    <row r="29" spans="1:14">
      <c r="A29" s="57"/>
      <c r="B29" s="15" t="s">
        <v>2</v>
      </c>
      <c r="C29" s="15" t="s">
        <v>5</v>
      </c>
      <c r="D29" s="22" t="s">
        <v>27</v>
      </c>
      <c r="E29" s="170">
        <v>8</v>
      </c>
      <c r="F29" s="173">
        <v>7</v>
      </c>
      <c r="G29" s="174"/>
      <c r="H29" s="173">
        <f t="shared" si="4"/>
        <v>7</v>
      </c>
      <c r="I29" s="173"/>
      <c r="J29" s="173">
        <f t="shared" si="1"/>
        <v>7</v>
      </c>
      <c r="K29" s="177"/>
      <c r="L29" s="177"/>
      <c r="M29" s="177">
        <f t="shared" si="5"/>
        <v>0</v>
      </c>
      <c r="N29" s="177"/>
    </row>
    <row r="30" spans="1:14">
      <c r="A30" s="57"/>
      <c r="B30" s="15" t="s">
        <v>4</v>
      </c>
      <c r="C30" s="15"/>
      <c r="D30" s="22" t="s">
        <v>4</v>
      </c>
      <c r="E30" s="170">
        <v>7</v>
      </c>
      <c r="F30" s="173">
        <v>25</v>
      </c>
      <c r="G30" s="174"/>
      <c r="H30" s="173">
        <f t="shared" si="4"/>
        <v>25</v>
      </c>
      <c r="I30" s="173"/>
      <c r="J30" s="173">
        <f t="shared" si="1"/>
        <v>25</v>
      </c>
      <c r="K30" s="177"/>
      <c r="L30" s="177">
        <v>2</v>
      </c>
      <c r="M30" s="177">
        <f t="shared" si="5"/>
        <v>2</v>
      </c>
      <c r="N30" s="177">
        <v>2</v>
      </c>
    </row>
    <row r="31" spans="1:14">
      <c r="A31" s="57"/>
      <c r="B31" s="15" t="s">
        <v>0</v>
      </c>
      <c r="C31" s="15"/>
      <c r="D31" s="22" t="s">
        <v>9</v>
      </c>
      <c r="E31" s="170">
        <v>6</v>
      </c>
      <c r="F31" s="173">
        <v>27</v>
      </c>
      <c r="G31" s="174"/>
      <c r="H31" s="173">
        <f t="shared" si="4"/>
        <v>27</v>
      </c>
      <c r="I31" s="173"/>
      <c r="J31" s="173">
        <f t="shared" si="1"/>
        <v>27</v>
      </c>
      <c r="K31" s="177">
        <v>1</v>
      </c>
      <c r="L31" s="177">
        <v>1</v>
      </c>
      <c r="M31" s="177">
        <f t="shared" si="5"/>
        <v>2</v>
      </c>
      <c r="N31" s="177">
        <v>2</v>
      </c>
    </row>
    <row r="32" spans="1:14">
      <c r="A32" s="57"/>
      <c r="B32" s="15" t="s">
        <v>9</v>
      </c>
      <c r="C32" s="168"/>
      <c r="D32" s="22"/>
      <c r="E32" s="170">
        <v>5</v>
      </c>
      <c r="F32" s="173">
        <v>22</v>
      </c>
      <c r="G32" s="174"/>
      <c r="H32" s="173">
        <f t="shared" si="4"/>
        <v>22</v>
      </c>
      <c r="I32" s="173"/>
      <c r="J32" s="173">
        <f t="shared" si="1"/>
        <v>22</v>
      </c>
      <c r="K32" s="177"/>
      <c r="L32" s="177"/>
      <c r="M32" s="177">
        <f t="shared" si="5"/>
        <v>0</v>
      </c>
      <c r="N32" s="177"/>
    </row>
    <row r="33" spans="1:14">
      <c r="A33" s="57"/>
      <c r="B33" s="15"/>
      <c r="C33" s="15"/>
      <c r="D33" s="22"/>
      <c r="E33" s="170">
        <v>4</v>
      </c>
      <c r="F33" s="173">
        <v>14</v>
      </c>
      <c r="G33" s="174"/>
      <c r="H33" s="173">
        <f t="shared" si="4"/>
        <v>14</v>
      </c>
      <c r="I33" s="173"/>
      <c r="J33" s="173">
        <f t="shared" si="1"/>
        <v>14</v>
      </c>
      <c r="K33" s="177"/>
      <c r="L33" s="177"/>
      <c r="M33" s="177">
        <f t="shared" si="5"/>
        <v>0</v>
      </c>
      <c r="N33" s="177"/>
    </row>
    <row r="34" spans="1:14">
      <c r="A34" s="57"/>
      <c r="B34" s="15"/>
      <c r="C34" s="15" t="s">
        <v>1</v>
      </c>
      <c r="D34" s="22"/>
      <c r="E34" s="170">
        <v>3</v>
      </c>
      <c r="F34" s="173"/>
      <c r="G34" s="174">
        <v>38</v>
      </c>
      <c r="H34" s="173">
        <f t="shared" si="4"/>
        <v>38</v>
      </c>
      <c r="I34" s="173"/>
      <c r="J34" s="173">
        <f t="shared" si="1"/>
        <v>38</v>
      </c>
      <c r="K34" s="177"/>
      <c r="L34" s="177"/>
      <c r="M34" s="177">
        <f t="shared" si="5"/>
        <v>0</v>
      </c>
      <c r="N34" s="177"/>
    </row>
    <row r="35" spans="1:14">
      <c r="A35" s="57"/>
      <c r="B35" s="15"/>
      <c r="C35" s="15"/>
      <c r="D35" s="22"/>
      <c r="E35" s="170">
        <v>2</v>
      </c>
      <c r="F35" s="173"/>
      <c r="G35" s="174"/>
      <c r="H35" s="173">
        <f t="shared" si="4"/>
        <v>0</v>
      </c>
      <c r="I35" s="173"/>
      <c r="J35" s="173">
        <f t="shared" si="1"/>
        <v>0</v>
      </c>
      <c r="K35" s="177"/>
      <c r="L35" s="177">
        <v>2</v>
      </c>
      <c r="M35" s="177">
        <f t="shared" si="5"/>
        <v>2</v>
      </c>
      <c r="N35" s="177">
        <v>2</v>
      </c>
    </row>
    <row r="36" spans="1:14">
      <c r="A36" s="57"/>
      <c r="B36" s="90"/>
      <c r="C36" s="90"/>
      <c r="D36" s="22"/>
      <c r="E36" s="168">
        <v>1</v>
      </c>
      <c r="F36" s="173"/>
      <c r="G36" s="174"/>
      <c r="H36" s="173">
        <f t="shared" si="4"/>
        <v>0</v>
      </c>
      <c r="I36" s="173">
        <v>20</v>
      </c>
      <c r="J36" s="173">
        <f t="shared" si="1"/>
        <v>20</v>
      </c>
      <c r="K36" s="177"/>
      <c r="L36" s="177">
        <v>1</v>
      </c>
      <c r="M36" s="177">
        <f t="shared" si="5"/>
        <v>1</v>
      </c>
      <c r="N36" s="177">
        <v>1</v>
      </c>
    </row>
    <row r="37" spans="1:14" ht="12.75" customHeight="1">
      <c r="A37" s="57"/>
      <c r="B37" s="340" t="s">
        <v>19</v>
      </c>
      <c r="C37" s="341"/>
      <c r="D37" s="341"/>
      <c r="E37" s="341"/>
      <c r="F37" s="174">
        <f t="shared" ref="F37:N37" si="6">SUM(F24:F36)</f>
        <v>504</v>
      </c>
      <c r="G37" s="174">
        <f t="shared" si="6"/>
        <v>38</v>
      </c>
      <c r="H37" s="173">
        <f t="shared" si="6"/>
        <v>542</v>
      </c>
      <c r="I37" s="173">
        <f t="shared" si="6"/>
        <v>20</v>
      </c>
      <c r="J37" s="173">
        <f t="shared" si="6"/>
        <v>562</v>
      </c>
      <c r="K37" s="173">
        <f t="shared" si="6"/>
        <v>84</v>
      </c>
      <c r="L37" s="173">
        <f t="shared" si="6"/>
        <v>31</v>
      </c>
      <c r="M37" s="173">
        <f t="shared" si="6"/>
        <v>115</v>
      </c>
      <c r="N37" s="173">
        <f t="shared" si="6"/>
        <v>47</v>
      </c>
    </row>
    <row r="38" spans="1:14">
      <c r="A38" s="57"/>
      <c r="B38" s="168"/>
      <c r="C38" s="168"/>
      <c r="D38" s="91"/>
      <c r="E38" s="170">
        <v>13</v>
      </c>
      <c r="F38" s="173">
        <v>2</v>
      </c>
      <c r="G38" s="174"/>
      <c r="H38" s="173">
        <f t="shared" si="4"/>
        <v>2</v>
      </c>
      <c r="I38" s="173"/>
      <c r="J38" s="173">
        <f t="shared" si="1"/>
        <v>2</v>
      </c>
      <c r="K38" s="177"/>
      <c r="L38" s="177">
        <v>1</v>
      </c>
      <c r="M38" s="177">
        <f>K38+L38</f>
        <v>1</v>
      </c>
      <c r="N38" s="177">
        <v>1</v>
      </c>
    </row>
    <row r="39" spans="1:14">
      <c r="A39" s="57"/>
      <c r="B39" s="15" t="s">
        <v>1</v>
      </c>
      <c r="C39" s="15" t="s">
        <v>0</v>
      </c>
      <c r="D39" s="22" t="s">
        <v>21</v>
      </c>
      <c r="E39" s="170">
        <v>12</v>
      </c>
      <c r="F39" s="173"/>
      <c r="G39" s="174"/>
      <c r="H39" s="173">
        <f t="shared" si="4"/>
        <v>0</v>
      </c>
      <c r="I39" s="173"/>
      <c r="J39" s="173">
        <f t="shared" si="1"/>
        <v>0</v>
      </c>
      <c r="K39" s="177"/>
      <c r="L39" s="177"/>
      <c r="M39" s="177">
        <f t="shared" ref="M39:M50" si="7">K39+L39</f>
        <v>0</v>
      </c>
      <c r="N39" s="177"/>
    </row>
    <row r="40" spans="1:14">
      <c r="A40" s="57"/>
      <c r="B40" s="15" t="s">
        <v>10</v>
      </c>
      <c r="C40" s="15"/>
      <c r="D40" s="22" t="s">
        <v>10</v>
      </c>
      <c r="E40" s="170">
        <v>11</v>
      </c>
      <c r="F40" s="173"/>
      <c r="G40" s="174"/>
      <c r="H40" s="173">
        <f t="shared" si="4"/>
        <v>0</v>
      </c>
      <c r="I40" s="173"/>
      <c r="J40" s="173">
        <f t="shared" si="1"/>
        <v>0</v>
      </c>
      <c r="K40" s="177"/>
      <c r="L40" s="177"/>
      <c r="M40" s="177">
        <f t="shared" si="7"/>
        <v>0</v>
      </c>
      <c r="N40" s="177"/>
    </row>
    <row r="41" spans="1:14">
      <c r="A41" s="57"/>
      <c r="B41" s="15" t="s">
        <v>11</v>
      </c>
      <c r="C41" s="168"/>
      <c r="D41" s="22" t="s">
        <v>2</v>
      </c>
      <c r="E41" s="170">
        <v>10</v>
      </c>
      <c r="F41" s="173"/>
      <c r="G41" s="174"/>
      <c r="H41" s="173">
        <f t="shared" si="4"/>
        <v>0</v>
      </c>
      <c r="I41" s="173"/>
      <c r="J41" s="173">
        <f t="shared" si="1"/>
        <v>0</v>
      </c>
      <c r="K41" s="177"/>
      <c r="L41" s="177"/>
      <c r="M41" s="177">
        <f t="shared" si="7"/>
        <v>0</v>
      </c>
      <c r="N41" s="177"/>
    </row>
    <row r="42" spans="1:14">
      <c r="A42" s="57"/>
      <c r="B42" s="15" t="s">
        <v>4</v>
      </c>
      <c r="C42" s="15"/>
      <c r="D42" s="22" t="s">
        <v>27</v>
      </c>
      <c r="E42" s="170">
        <v>9</v>
      </c>
      <c r="F42" s="173"/>
      <c r="G42" s="174"/>
      <c r="H42" s="173">
        <f t="shared" si="4"/>
        <v>0</v>
      </c>
      <c r="I42" s="173"/>
      <c r="J42" s="173">
        <f t="shared" si="1"/>
        <v>0</v>
      </c>
      <c r="K42" s="177"/>
      <c r="L42" s="177"/>
      <c r="M42" s="177">
        <f t="shared" si="7"/>
        <v>0</v>
      </c>
      <c r="N42" s="177"/>
    </row>
    <row r="43" spans="1:14">
      <c r="A43" s="57"/>
      <c r="B43" s="15" t="s">
        <v>3</v>
      </c>
      <c r="C43" s="15" t="s">
        <v>5</v>
      </c>
      <c r="D43" s="22" t="s">
        <v>1</v>
      </c>
      <c r="E43" s="170">
        <v>8</v>
      </c>
      <c r="F43" s="173"/>
      <c r="G43" s="174"/>
      <c r="H43" s="173">
        <f t="shared" si="4"/>
        <v>0</v>
      </c>
      <c r="I43" s="173"/>
      <c r="J43" s="173">
        <f t="shared" si="1"/>
        <v>0</v>
      </c>
      <c r="K43" s="177"/>
      <c r="L43" s="177"/>
      <c r="M43" s="177">
        <f t="shared" si="7"/>
        <v>0</v>
      </c>
      <c r="N43" s="177"/>
    </row>
    <row r="44" spans="1:14">
      <c r="A44" s="57"/>
      <c r="B44" s="15" t="s">
        <v>4</v>
      </c>
      <c r="C44" s="15"/>
      <c r="D44" s="22" t="s">
        <v>26</v>
      </c>
      <c r="E44" s="170">
        <v>7</v>
      </c>
      <c r="F44" s="173"/>
      <c r="G44" s="174"/>
      <c r="H44" s="173">
        <f t="shared" si="4"/>
        <v>0</v>
      </c>
      <c r="I44" s="173"/>
      <c r="J44" s="173">
        <f t="shared" si="1"/>
        <v>0</v>
      </c>
      <c r="K44" s="177"/>
      <c r="L44" s="177"/>
      <c r="M44" s="177">
        <f t="shared" si="7"/>
        <v>0</v>
      </c>
      <c r="N44" s="177"/>
    </row>
    <row r="45" spans="1:14">
      <c r="A45" s="57"/>
      <c r="B45" s="15" t="s">
        <v>1</v>
      </c>
      <c r="C45" s="15"/>
      <c r="D45" s="22" t="s">
        <v>22</v>
      </c>
      <c r="E45" s="170">
        <v>6</v>
      </c>
      <c r="F45" s="173"/>
      <c r="G45" s="174"/>
      <c r="H45" s="173">
        <f t="shared" si="4"/>
        <v>0</v>
      </c>
      <c r="I45" s="173"/>
      <c r="J45" s="173">
        <f t="shared" si="1"/>
        <v>0</v>
      </c>
      <c r="K45" s="177"/>
      <c r="L45" s="177"/>
      <c r="M45" s="177">
        <f t="shared" si="7"/>
        <v>0</v>
      </c>
      <c r="N45" s="177"/>
    </row>
    <row r="46" spans="1:14">
      <c r="A46" s="57"/>
      <c r="B46" s="15" t="s">
        <v>12</v>
      </c>
      <c r="C46" s="168"/>
      <c r="D46" s="22" t="s">
        <v>2</v>
      </c>
      <c r="E46" s="170">
        <v>5</v>
      </c>
      <c r="F46" s="173"/>
      <c r="G46" s="174"/>
      <c r="H46" s="173">
        <f t="shared" si="4"/>
        <v>0</v>
      </c>
      <c r="I46" s="173"/>
      <c r="J46" s="173">
        <f t="shared" si="1"/>
        <v>0</v>
      </c>
      <c r="K46" s="177"/>
      <c r="L46" s="177"/>
      <c r="M46" s="177">
        <f t="shared" si="7"/>
        <v>0</v>
      </c>
      <c r="N46" s="177"/>
    </row>
    <row r="47" spans="1:14">
      <c r="A47" s="57"/>
      <c r="B47" s="15"/>
      <c r="C47" s="15"/>
      <c r="D47" s="22" t="s">
        <v>7</v>
      </c>
      <c r="E47" s="170">
        <v>4</v>
      </c>
      <c r="F47" s="173"/>
      <c r="G47" s="174"/>
      <c r="H47" s="173">
        <f t="shared" si="4"/>
        <v>0</v>
      </c>
      <c r="I47" s="173"/>
      <c r="J47" s="173">
        <f t="shared" si="1"/>
        <v>0</v>
      </c>
      <c r="K47" s="177"/>
      <c r="L47" s="177"/>
      <c r="M47" s="177">
        <f t="shared" si="7"/>
        <v>0</v>
      </c>
      <c r="N47" s="177"/>
    </row>
    <row r="48" spans="1:14">
      <c r="A48" s="57"/>
      <c r="B48" s="15"/>
      <c r="C48" s="15" t="s">
        <v>1</v>
      </c>
      <c r="D48" s="22" t="s">
        <v>1</v>
      </c>
      <c r="E48" s="170">
        <v>3</v>
      </c>
      <c r="F48" s="173"/>
      <c r="G48" s="174"/>
      <c r="H48" s="173">
        <f t="shared" si="4"/>
        <v>0</v>
      </c>
      <c r="I48" s="173"/>
      <c r="J48" s="173">
        <f t="shared" si="1"/>
        <v>0</v>
      </c>
      <c r="K48" s="177"/>
      <c r="L48" s="177"/>
      <c r="M48" s="177">
        <f t="shared" si="7"/>
        <v>0</v>
      </c>
      <c r="N48" s="177"/>
    </row>
    <row r="49" spans="1:14">
      <c r="A49" s="57"/>
      <c r="B49" s="15"/>
      <c r="C49" s="15"/>
      <c r="D49" s="22" t="s">
        <v>3</v>
      </c>
      <c r="E49" s="170">
        <v>2</v>
      </c>
      <c r="F49" s="173"/>
      <c r="G49" s="174"/>
      <c r="H49" s="173">
        <f t="shared" si="4"/>
        <v>0</v>
      </c>
      <c r="I49" s="173"/>
      <c r="J49" s="173">
        <f t="shared" si="1"/>
        <v>0</v>
      </c>
      <c r="K49" s="177"/>
      <c r="L49" s="177"/>
      <c r="M49" s="177">
        <f t="shared" si="7"/>
        <v>0</v>
      </c>
      <c r="N49" s="177"/>
    </row>
    <row r="50" spans="1:14">
      <c r="A50" s="57"/>
      <c r="B50" s="90"/>
      <c r="C50" s="22"/>
      <c r="D50" s="90"/>
      <c r="E50" s="168">
        <v>1</v>
      </c>
      <c r="F50" s="175"/>
      <c r="G50" s="444"/>
      <c r="H50" s="173">
        <f t="shared" si="4"/>
        <v>0</v>
      </c>
      <c r="I50" s="173">
        <v>4</v>
      </c>
      <c r="J50" s="173">
        <f t="shared" si="1"/>
        <v>4</v>
      </c>
      <c r="K50" s="177"/>
      <c r="L50" s="177"/>
      <c r="M50" s="177">
        <f t="shared" si="7"/>
        <v>0</v>
      </c>
      <c r="N50" s="177"/>
    </row>
    <row r="51" spans="1:14" ht="12.75" customHeight="1">
      <c r="B51" s="343" t="s">
        <v>20</v>
      </c>
      <c r="C51" s="343"/>
      <c r="D51" s="343"/>
      <c r="E51" s="343"/>
      <c r="F51" s="173">
        <f t="shared" ref="F51:N51" si="8">SUM(F38:F50)</f>
        <v>2</v>
      </c>
      <c r="G51" s="174">
        <f t="shared" si="8"/>
        <v>0</v>
      </c>
      <c r="H51" s="173">
        <f t="shared" si="8"/>
        <v>2</v>
      </c>
      <c r="I51" s="173">
        <f t="shared" si="8"/>
        <v>4</v>
      </c>
      <c r="J51" s="173">
        <f t="shared" si="8"/>
        <v>6</v>
      </c>
      <c r="K51" s="173">
        <f t="shared" si="8"/>
        <v>0</v>
      </c>
      <c r="L51" s="173">
        <f t="shared" si="8"/>
        <v>1</v>
      </c>
      <c r="M51" s="173">
        <f t="shared" si="8"/>
        <v>1</v>
      </c>
      <c r="N51" s="173">
        <f t="shared" si="8"/>
        <v>1</v>
      </c>
    </row>
    <row r="52" spans="1:14">
      <c r="B52" s="340" t="s">
        <v>37</v>
      </c>
      <c r="C52" s="341"/>
      <c r="D52" s="341"/>
      <c r="E52" s="342"/>
      <c r="F52" s="173"/>
      <c r="G52" s="174"/>
      <c r="H52" s="173"/>
      <c r="I52" s="173"/>
      <c r="J52" s="173"/>
      <c r="K52" s="173"/>
      <c r="L52" s="173"/>
      <c r="M52" s="173"/>
      <c r="N52" s="173"/>
    </row>
    <row r="53" spans="1:14" ht="12.75" customHeight="1">
      <c r="B53" s="339" t="s">
        <v>40</v>
      </c>
      <c r="C53" s="339"/>
      <c r="D53" s="339"/>
      <c r="E53" s="339"/>
      <c r="F53" s="176">
        <f t="shared" ref="F53:J53" si="9">+F23+F37+F51+F52</f>
        <v>811</v>
      </c>
      <c r="G53" s="176">
        <f t="shared" si="9"/>
        <v>70</v>
      </c>
      <c r="H53" s="446">
        <f t="shared" si="9"/>
        <v>881</v>
      </c>
      <c r="I53" s="446">
        <f t="shared" si="9"/>
        <v>40</v>
      </c>
      <c r="J53" s="446">
        <f t="shared" si="9"/>
        <v>921</v>
      </c>
      <c r="K53" s="446">
        <f>+K23+K37+K51+K52</f>
        <v>221</v>
      </c>
      <c r="L53" s="446">
        <f t="shared" ref="L53:N53" si="10">+L23+L37+L51+L52</f>
        <v>55</v>
      </c>
      <c r="M53" s="446">
        <f t="shared" si="10"/>
        <v>276</v>
      </c>
      <c r="N53" s="446">
        <f t="shared" si="10"/>
        <v>82</v>
      </c>
    </row>
    <row r="54" spans="1:14">
      <c r="B54" s="52"/>
      <c r="C54" s="52"/>
      <c r="D54" s="52"/>
      <c r="E54" s="52"/>
      <c r="F54" s="52"/>
      <c r="G54" s="52"/>
      <c r="H54" s="52"/>
      <c r="I54" s="52"/>
      <c r="J54" s="52"/>
      <c r="K54" s="52"/>
      <c r="L54" s="52"/>
      <c r="M54" s="52"/>
      <c r="N54" s="52"/>
    </row>
    <row r="55" spans="1:14">
      <c r="B55" s="52" t="s">
        <v>38</v>
      </c>
      <c r="C55" s="52"/>
      <c r="D55" s="52"/>
      <c r="E55" s="52"/>
      <c r="F55" s="52"/>
      <c r="G55" s="52"/>
      <c r="H55" s="52"/>
      <c r="I55" s="52"/>
      <c r="J55" s="52"/>
      <c r="K55" s="52"/>
      <c r="L55" s="52"/>
      <c r="M55" s="52"/>
      <c r="N55" s="52"/>
    </row>
  </sheetData>
  <mergeCells count="16">
    <mergeCell ref="B53:E53"/>
    <mergeCell ref="B5:N5"/>
    <mergeCell ref="B7:E9"/>
    <mergeCell ref="F7:J7"/>
    <mergeCell ref="K7:N7"/>
    <mergeCell ref="F8:H8"/>
    <mergeCell ref="I8:I9"/>
    <mergeCell ref="J8:J9"/>
    <mergeCell ref="K8:K9"/>
    <mergeCell ref="L8:L9"/>
    <mergeCell ref="M8:M9"/>
    <mergeCell ref="N8:N9"/>
    <mergeCell ref="B23:E23"/>
    <mergeCell ref="B37:E37"/>
    <mergeCell ref="B51:E51"/>
    <mergeCell ref="B52:E52"/>
  </mergeCells>
  <pageMargins left="0.511811024" right="0.511811024" top="0.78740157499999996" bottom="0.78740157499999996" header="0.31496062000000002" footer="0.31496062000000002"/>
  <ignoredErrors>
    <ignoredError sqref="H23:N52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26</vt:i4>
      </vt:variant>
    </vt:vector>
  </HeadingPairs>
  <TitlesOfParts>
    <vt:vector size="26" baseType="lpstr">
      <vt:lpstr>Consolidado JT</vt:lpstr>
      <vt:lpstr>TST</vt:lpstr>
      <vt:lpstr>TRT1</vt:lpstr>
      <vt:lpstr>TRT2</vt:lpstr>
      <vt:lpstr>TRT3</vt:lpstr>
      <vt:lpstr>TRT4</vt:lpstr>
      <vt:lpstr>TRT5</vt:lpstr>
      <vt:lpstr>TRT6</vt:lpstr>
      <vt:lpstr>TRT7</vt:lpstr>
      <vt:lpstr>TRT8</vt:lpstr>
      <vt:lpstr>TRT9</vt:lpstr>
      <vt:lpstr>TRT10</vt:lpstr>
      <vt:lpstr>TRT11</vt:lpstr>
      <vt:lpstr>TRT12</vt:lpstr>
      <vt:lpstr>TRT13</vt:lpstr>
      <vt:lpstr>TRT14</vt:lpstr>
      <vt:lpstr>TRT15</vt:lpstr>
      <vt:lpstr>TRT16</vt:lpstr>
      <vt:lpstr>TRT17</vt:lpstr>
      <vt:lpstr>TRT18</vt:lpstr>
      <vt:lpstr>TRT19</vt:lpstr>
      <vt:lpstr>TRT20</vt:lpstr>
      <vt:lpstr>TRT21</vt:lpstr>
      <vt:lpstr>TRT22</vt:lpstr>
      <vt:lpstr>TRT23</vt:lpstr>
      <vt:lpstr>TRT24</vt:lpstr>
    </vt:vector>
  </TitlesOfParts>
  <Company>STF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bruno.anjos</dc:creator>
  <cp:lastModifiedBy>TST</cp:lastModifiedBy>
  <cp:lastPrinted>2016-05-24T17:55:21Z</cp:lastPrinted>
  <dcterms:created xsi:type="dcterms:W3CDTF">2010-01-11T15:46:31Z</dcterms:created>
  <dcterms:modified xsi:type="dcterms:W3CDTF">2016-05-24T17:55:45Z</dcterms:modified>
</cp:coreProperties>
</file>